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'Лист3'!$A$1:$E$228</definedName>
  </definedNames>
  <calcPr fullCalcOnLoad="1"/>
</workbook>
</file>

<file path=xl/sharedStrings.xml><?xml version="1.0" encoding="utf-8"?>
<sst xmlns="http://schemas.openxmlformats.org/spreadsheetml/2006/main" count="400" uniqueCount="326">
  <si>
    <t>код</t>
  </si>
  <si>
    <t>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</si>
  <si>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</si>
  <si>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дохолов, в отношении которых  исчисление и уплата налога осуществляется в соответствии со статьями 227, 227.1 и 228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</si>
  <si>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</si>
  <si>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 и других лиц,  занимающихся частной практикой в соответствии со статьей 227 Налогового кодекса РФ</t>
  </si>
  <si>
    <t>Акцизы на дизельное топливо, производимое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</si>
  <si>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</si>
  <si>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</si>
  <si>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</si>
  <si>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</si>
  <si>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</si>
  <si>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 по упрощенной системе налогообложения, взимаемый с налогоплательщиков, выбравших в качестве объекта налогообложения доходы</t>
  </si>
  <si>
    <t>Налог по упращенной системе налогообложения,взимаемый с налогоплательщиков, выбравших в качестве объекта налогообложения доходы, уменьшенные  на величину расходов</t>
  </si>
  <si>
    <t>Минимальный налог, зачисляемый в бюджеты субъектов РФ</t>
  </si>
  <si>
    <t>Налоги на имущество</t>
  </si>
  <si>
    <t>Налог на имущество физических лиц</t>
  </si>
  <si>
    <t>Земельный налог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</si>
  <si>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</si>
  <si>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</si>
  <si>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</si>
  <si>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</si>
  <si>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</si>
  <si>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</si>
  <si>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которых не разграничена и которые расположены в границах</t>
  </si>
  <si>
    <t>Платежи, взимаемые организациями поселений за выполнение определенных функций</t>
  </si>
  <si>
    <t>Штрафы, санкции, возмещение ущерба</t>
  </si>
  <si>
    <t>ДОХОДОВ ВСЕГО</t>
  </si>
  <si>
    <t>Безвозмездные поступления</t>
  </si>
  <si>
    <t>Дотации бюджетам поселений на выравнивание  бюджетной обеспеченности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</si>
  <si>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</si>
  <si>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</si>
  <si>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</si>
  <si>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 xml:space="preserve">                           </t>
  </si>
  <si>
    <t>РАСХОДЫ</t>
  </si>
  <si>
    <t>01 00</t>
  </si>
  <si>
    <t>Общегосударственные вопросы</t>
  </si>
  <si>
    <t>01 04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</si>
  <si>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</si>
  <si>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</si>
  <si>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Начисления на оплату труда</t>
  </si>
  <si>
    <t>Глава местной администрации (исполнительно-распорядительный орган муниципального образования)</t>
  </si>
  <si>
    <t>01 13</t>
  </si>
  <si>
    <t>Другие общегосударственные вопросы</t>
  </si>
  <si>
    <t>04 00</t>
  </si>
  <si>
    <t>Национальная экономика</t>
  </si>
  <si>
    <t>Транспорт</t>
  </si>
  <si>
    <t>Исполнение полномочий поселений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</si>
  <si>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Дорожное хозяйство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</si>
  <si>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</si>
  <si>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</si>
  <si>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</si>
  <si>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</si>
  <si>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</si>
  <si>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</si>
  <si>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Коммунальное хозяйство</t>
  </si>
  <si>
    <t xml:space="preserve">05 03 </t>
  </si>
  <si>
    <t>Благоустройство</t>
  </si>
  <si>
    <t>Культура</t>
  </si>
  <si>
    <t>10 00</t>
  </si>
  <si>
    <t>Социальное обеспечение населения</t>
  </si>
  <si>
    <t>ВСЕГО РАСХОДОВ</t>
  </si>
  <si>
    <t>Исполнение полномочий по организации и осуществлению мероприятий по территориальной и гражданской обороне, защите населения и территории поселения от чрезвычайных ситуаций</t>
  </si>
  <si>
    <t>Исполнение полномочий поселений по участию в предупреждении и ликвидации последствий от чрезвычайных ситуаций в границах поселения</t>
  </si>
  <si>
    <t>Резервные фонды местных организаций</t>
  </si>
  <si>
    <t>Резервные средства</t>
  </si>
  <si>
    <t xml:space="preserve">Резервные фонды </t>
  </si>
  <si>
    <t>Исполнение полномочий поселений по формированию архивных фондов поселения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</si>
  <si>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</si>
  <si>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01048700071170</t>
  </si>
  <si>
    <t>01048700071170540</t>
  </si>
  <si>
    <t>04 08</t>
  </si>
  <si>
    <t>04088700071070</t>
  </si>
  <si>
    <t>04 09</t>
  </si>
  <si>
    <t>0801</t>
  </si>
  <si>
    <t>01045400000400</t>
  </si>
  <si>
    <t>01045400000450</t>
  </si>
  <si>
    <t>01115400000700</t>
  </si>
  <si>
    <t>01115400000700870</t>
  </si>
  <si>
    <t>04125400000920</t>
  </si>
  <si>
    <t>Выполнение других обязательств местного бюджета</t>
  </si>
  <si>
    <t>Мероприятия по улучшению освещения улиц города Таруса</t>
  </si>
  <si>
    <t>Прочие мероприятия в области социальной политики</t>
  </si>
  <si>
    <t xml:space="preserve">Прочие неналоговые доходы </t>
  </si>
  <si>
    <t>Стимулирование руководителей исполнительно-распорядительных органов муниципальных образований области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</si>
  <si>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</si>
  <si>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</si>
  <si>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% к годвым назначениям</t>
  </si>
  <si>
    <t>Невыясненные поступления, зачисляемые в бюджеты городских поселений</t>
  </si>
  <si>
    <t>1003540000730</t>
  </si>
  <si>
    <t>00120215001130315150</t>
  </si>
  <si>
    <t>01045400000400121</t>
  </si>
  <si>
    <t>01045400000400129</t>
  </si>
  <si>
    <t>01045400000400242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</si>
  <si>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</si>
  <si>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</si>
  <si>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</si>
  <si>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01045400000400244</t>
  </si>
  <si>
    <t>Прочая закупка товаров, работ и услуг</t>
  </si>
  <si>
    <t>01045400000400831</t>
  </si>
  <si>
    <t>Исполнение судебных актов Российской Федерации и мировых соглашений по возмещению причиненного вреда</t>
  </si>
  <si>
    <t>01045400000400852</t>
  </si>
  <si>
    <t>Уплата прочих налогов, сборов</t>
  </si>
  <si>
    <t>01045400000400853</t>
  </si>
  <si>
    <t>Уплата иных платежей</t>
  </si>
  <si>
    <t>01045400000450121</t>
  </si>
  <si>
    <t>01045400000450129</t>
  </si>
  <si>
    <t>Иные межбюджетные трансферты</t>
  </si>
  <si>
    <t>Фонд оплаты труда учреждений</t>
  </si>
  <si>
    <t>04088700071070540</t>
  </si>
  <si>
    <t>Основное мероприятие "Содержание и ремонт дорог городского поселения " Город Таруса""</t>
  </si>
  <si>
    <t>04125400000920244</t>
  </si>
  <si>
    <t>10035400000730312</t>
  </si>
  <si>
    <t>Иные пенсии, социальные доплаты к пенсиям</t>
  </si>
  <si>
    <t>Субсидия на реализацию мероприятий по подпрограмме "Обеспечение жильем молодых семей"</t>
  </si>
  <si>
    <t>Субсидии гражданам на приобретение жилья</t>
  </si>
  <si>
    <t>01135400000530</t>
  </si>
  <si>
    <t>01135400000530121</t>
  </si>
  <si>
    <t>01135400000530129</t>
  </si>
  <si>
    <t>00120225497130000150</t>
  </si>
  <si>
    <t>Субсидии бюджетам городских поселений на реализацию мероприятий по обеспечению жильем молодых семей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</si>
  <si>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</si>
  <si>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</si>
  <si>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Налог на профессиональный доход (сумма платежа (перерасчеты, недоимка и задолженность по соответствующему платежу, в том числе по отмененному)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</si>
  <si>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</si>
  <si>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00120219999130165150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</si>
  <si>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</si>
  <si>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11 00</t>
  </si>
  <si>
    <t>Физическая культура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</si>
  <si>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</si>
  <si>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Социальная политика</t>
  </si>
  <si>
    <t>10 03</t>
  </si>
  <si>
    <t>10 04</t>
  </si>
  <si>
    <t>Охрана семьи и детства</t>
  </si>
  <si>
    <t>050354000S0240</t>
  </si>
  <si>
    <t>050354000S0240244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</si>
  <si>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</si>
  <si>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00120225555130000150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</si>
  <si>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</si>
  <si>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</si>
  <si>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фонда);</t>
  </si>
  <si>
    <t>Прочие безвозмездные поступления в бюджеты городских поселений</t>
  </si>
  <si>
    <t>05 02</t>
  </si>
  <si>
    <t>01045400000400247</t>
  </si>
  <si>
    <t>Закупка энергетических ресурсов</t>
  </si>
  <si>
    <t>0503310F255550</t>
  </si>
  <si>
    <t>0503310F255550244</t>
  </si>
  <si>
    <t>0501690F36748S</t>
  </si>
  <si>
    <t>0501690F36748S244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</si>
  <si>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</si>
  <si>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Защита населения и территории от чрезвычайных ситуаций природного и техногенного характера, пожарная безопасность</t>
  </si>
  <si>
    <t>03105400000920</t>
  </si>
  <si>
    <t>03105400000920244</t>
  </si>
  <si>
    <t>03108700071080540</t>
  </si>
  <si>
    <t>03108700071230540</t>
  </si>
  <si>
    <t>03108700071080</t>
  </si>
  <si>
    <t>03108700071230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</si>
  <si>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</si>
  <si>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00120705030130000150</t>
  </si>
  <si>
    <t>03105400000430</t>
  </si>
  <si>
    <t>Расходы по спасательной службе</t>
  </si>
  <si>
    <t>03105400000430111</t>
  </si>
  <si>
    <t>03105400000430119</t>
  </si>
  <si>
    <t>03105400000430244</t>
  </si>
  <si>
    <t>04092410100920</t>
  </si>
  <si>
    <t>Мероприятия по организации безопасности дорожного движения</t>
  </si>
  <si>
    <t>04092410100920244</t>
  </si>
  <si>
    <t>04092420100920</t>
  </si>
  <si>
    <t>04092420100920244</t>
  </si>
  <si>
    <t>05010520100920</t>
  </si>
  <si>
    <t>05010520100920244</t>
  </si>
  <si>
    <t>Основное мероприятие "Взнос в фонд капитального ремонта"</t>
  </si>
  <si>
    <t>05015400000920</t>
  </si>
  <si>
    <t>05015400000920244</t>
  </si>
  <si>
    <t>05023010100920</t>
  </si>
  <si>
    <t>Мероприятия, направленные на энергосбережение и повышение энергоэффективности</t>
  </si>
  <si>
    <t>05023010100920244</t>
  </si>
  <si>
    <t>05023020100920</t>
  </si>
  <si>
    <t>05023020100920244</t>
  </si>
  <si>
    <t>05030520200930</t>
  </si>
  <si>
    <t>05030520200930244</t>
  </si>
  <si>
    <t>Основное мероприятие "Содержание муниципального имущества"</t>
  </si>
  <si>
    <t>05030520200930247</t>
  </si>
  <si>
    <t>05030530100920</t>
  </si>
  <si>
    <t>05030530100920244</t>
  </si>
  <si>
    <t>Основное мероприятие "Содержание территории городского поселения "Город Таруса"</t>
  </si>
  <si>
    <t>05033030100920</t>
  </si>
  <si>
    <t>05033030100920244</t>
  </si>
  <si>
    <t>05033030100920247</t>
  </si>
  <si>
    <t>08011100100920</t>
  </si>
  <si>
    <t>Проведение общегородских культурно-массовых мероприятий</t>
  </si>
  <si>
    <t>08011100100920244</t>
  </si>
  <si>
    <t>100405400L4970</t>
  </si>
  <si>
    <t>100405400L4970322</t>
  </si>
  <si>
    <t>11011300100920</t>
  </si>
  <si>
    <t>11011300100920244</t>
  </si>
  <si>
    <t>Содержание и ремонт спортивных объектов, находящихся в собственности городского поселения "Город Таруса"</t>
  </si>
  <si>
    <t>05030530100920853</t>
  </si>
  <si>
    <t>Инициативные платежи, зачисляемые в бюджеты городских поселнний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</si>
  <si>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</si>
  <si>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05010520200930</t>
  </si>
  <si>
    <t>05010520200930244</t>
  </si>
  <si>
    <t>05023020100920811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</si>
  <si>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</si>
  <si>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00120229999130233150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</si>
  <si>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</si>
  <si>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00120245424130000150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</si>
  <si>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</si>
  <si>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041238000S7030</t>
  </si>
  <si>
    <t>041238000S7030244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</si>
  <si>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</si>
  <si>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04125400000920622</t>
  </si>
  <si>
    <t>Субсидии автономным учреждениям на иные цели</t>
  </si>
  <si>
    <t>04120530100920</t>
  </si>
  <si>
    <t>04120530100920244</t>
  </si>
  <si>
    <t>04120530000000</t>
  </si>
  <si>
    <t>04120530100000</t>
  </si>
  <si>
    <t>Подпрограмма "Благоустройство территории городского поселения "Город Таруса"</t>
  </si>
  <si>
    <t>05010520200930622</t>
  </si>
  <si>
    <t>05030530200000</t>
  </si>
  <si>
    <t>05030500000000</t>
  </si>
  <si>
    <t>05030520000000</t>
  </si>
  <si>
    <t>05030520200000</t>
  </si>
  <si>
    <t>05030530000000</t>
  </si>
  <si>
    <t>05030530100000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</si>
  <si>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</si>
  <si>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Подпрограмма "Капитальный ремонт  и содержание муниципального жилищного фонда"</t>
  </si>
  <si>
    <t>Содержание муниципального имущества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</si>
  <si>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</si>
  <si>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</si>
  <si>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05030530200923</t>
  </si>
  <si>
    <t>Содержание территории городского поселения "Город Таруса"</t>
  </si>
  <si>
    <t>05030530200923621</t>
  </si>
  <si>
    <t>05030530200924</t>
  </si>
  <si>
    <t>05030530200924621</t>
  </si>
  <si>
    <t>Содержание муниципального автономного учреждения</t>
  </si>
  <si>
    <t>05033100000000</t>
  </si>
  <si>
    <t>Муниципальная программа "Формирование современной городской среды в городском поселении "Город Таруса на 2019-2024 гг"</t>
  </si>
  <si>
    <t>05033030000000</t>
  </si>
  <si>
    <t>05033010100000</t>
  </si>
  <si>
    <t>05033000000000</t>
  </si>
  <si>
    <t>Муниципальная программа "Энергоэффективность в городском поселении "Город Таруса" на 2022-2026 годы"</t>
  </si>
  <si>
    <t>Подпрограмма "Уличное освещение городского поселения "Город Таруса"</t>
  </si>
  <si>
    <t>05033030100920622</t>
  </si>
  <si>
    <t>0503310F254240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</si>
  <si>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</si>
  <si>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0503310F254240622</t>
  </si>
  <si>
    <t>05035400000000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</si>
  <si>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</si>
  <si>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Субсидия на реализацию проектов развития общественной инфраструктуры муниципальных образований, основанных на местных инициативах (софинансирование из местного бюджета)</t>
  </si>
  <si>
    <t>08011100000000</t>
  </si>
  <si>
    <t>08011100100000</t>
  </si>
  <si>
    <t>Муниципальная программа "Развитие культуры на территории городского поселения "Город Таруса" на 2023-2025 годы"</t>
  </si>
  <si>
    <t>08011100100920622</t>
  </si>
  <si>
    <t>10035400000000</t>
  </si>
  <si>
    <t>10040500000000</t>
  </si>
  <si>
    <t>ФИЗИЧЕСКАЯ КУЛЬТУРА И СПОРТ</t>
  </si>
  <si>
    <t>11 01</t>
  </si>
  <si>
    <t>11011300000000</t>
  </si>
  <si>
    <t>11011300100000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</si>
  <si>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</si>
  <si>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01048700000000</t>
  </si>
  <si>
    <t>Осуществление переданных полномочий</t>
  </si>
  <si>
    <t>01115400000000</t>
  </si>
  <si>
    <t>01 11</t>
  </si>
  <si>
    <t>01135400000000</t>
  </si>
  <si>
    <t>03  10</t>
  </si>
  <si>
    <t>03105400000000</t>
  </si>
  <si>
    <t>03108700000000</t>
  </si>
  <si>
    <t>04088700000000</t>
  </si>
  <si>
    <t>04092400000000</t>
  </si>
  <si>
    <t>04092410000000</t>
  </si>
  <si>
    <t>04092410100000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</si>
  <si>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</si>
  <si>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</si>
  <si>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04092420000000</t>
  </si>
  <si>
    <t>04092420100000</t>
  </si>
  <si>
    <t>Подпрограмма "Совершенствование и развитие улично-дорожной сети городского поселения "Город Таруса" на 2021-2025 гг"</t>
  </si>
  <si>
    <t>05016900000000</t>
  </si>
  <si>
    <t>Муниципальная программа "Переселение граждан из аварийного жилищного фонда на территории городского поселения "Город Таруса" на 2019-2025 гг"ы</t>
  </si>
  <si>
    <t>05010500000000</t>
  </si>
  <si>
    <t>05010520000000</t>
  </si>
  <si>
    <t>05010520100000</t>
  </si>
  <si>
    <t>05010520200000</t>
  </si>
  <si>
    <t>05015400000000</t>
  </si>
  <si>
    <t>05023000000000</t>
  </si>
  <si>
    <t>05023010000000</t>
  </si>
  <si>
    <t>05023010100000</t>
  </si>
  <si>
    <t>Подпрограмма "Энергосбережение на территории города Таруса"</t>
  </si>
  <si>
    <t>05023020000000</t>
  </si>
  <si>
    <t>05023020100000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</si>
  <si>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</si>
  <si>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</si>
  <si>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план на 2023 год</t>
  </si>
  <si>
    <t>0501690F367483</t>
  </si>
  <si>
    <t>0501690F367483360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</si>
  <si>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</si>
  <si>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</si>
  <si>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00120249999130444150</t>
  </si>
  <si>
    <t>Прочие межбюджетные трансферты, передаваемые бюджетам муниципальных образований на финансовое обеспечение расходных обязательств муниципальных образований Калужской области за счет иным образом зерезервированных в составе утвержденных бюджетных ассигнований областного бюджета</t>
  </si>
  <si>
    <t>01135400000700</t>
  </si>
  <si>
    <t>05030530100150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</si>
  <si>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</si>
  <si>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05030530100150244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</si>
  <si>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</si>
  <si>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Прочие неналоговые доходы бюджетов городских поселений</t>
  </si>
  <si>
    <t>00120229999130258150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</si>
  <si>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</si>
  <si>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00120229999130276150</t>
  </si>
  <si>
    <t>Субсидии местным бюджетам на осуществление дорожной деятельности</t>
  </si>
  <si>
    <t>040924201S5000</t>
  </si>
  <si>
    <t>040924201S5000244</t>
  </si>
  <si>
    <t>05028700000000</t>
  </si>
  <si>
    <t>05028700071041</t>
  </si>
  <si>
    <t>05028700071041540</t>
  </si>
  <si>
    <t xml:space="preserve"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</si>
  <si>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01135400000700321</t>
  </si>
  <si>
    <t>Пособия, компенсации и иные социальные выплаты гражданам, кроме публичных нормативных обязательств</t>
  </si>
  <si>
    <t>05023020100920622</t>
  </si>
  <si>
    <t>05035400000240</t>
  </si>
  <si>
    <t>05035400000240244</t>
  </si>
  <si>
    <t>Реализация проектов развития общественной инфраструктуры муниципальных образований. основанных на местных инициативах (средства граждан)</t>
  </si>
  <si>
    <t>11011300100920622</t>
  </si>
  <si>
    <t xml:space="preserve">Ожидаемое исполнение бюджета городского поселения </t>
  </si>
  <si>
    <t>исполнено на 01.01.2024</t>
  </si>
  <si>
    <t>"Город Таруса" на 01.01.2024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</si>
</sst>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#\ ###\ ##0.00"/>
    <numFmt numFmtId="191" formatCode="0.0000"/>
    <numFmt numFmtId="192" formatCode="00\1\20\2\2\9\9\9\9\1\30\2\5\8\1\5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\10\4\5\400000000"/>
  </numFmts>
  <fonts count="7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i/>
      <sz val="9"/>
      <color indexed="8"/>
      <name val="Cambri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Calibri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b/>
      <sz val="12"/>
      <color indexed="8"/>
      <name val="Calibri"/>
      <family val="0"/>
    </font>
    <font>
      <sz val="6"/>
      <color indexed="8"/>
      <name val="Calibri"/>
      <family val="0"/>
    </font>
    <font>
      <sz val="7"/>
      <color indexed="8"/>
      <name val="Calibri"/>
      <family val="0"/>
    </font>
    <font>
      <i/>
      <sz val="7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Calibri"/>
      <family val="0"/>
    </font>
    <font>
      <b/>
      <sz val="8"/>
      <color rgb="FF000000"/>
      <name val="Calibri"/>
      <family val="0"/>
    </font>
    <font>
      <b/>
      <sz val="10"/>
      <color rgb="FF000000"/>
      <name val="Calibri"/>
      <family val="0"/>
    </font>
    <font>
      <sz val="9"/>
      <color rgb="FF000000"/>
      <name val="Calibri"/>
      <family val="0"/>
    </font>
    <font>
      <i/>
      <sz val="9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sz val="6"/>
      <color rgb="FF000000"/>
      <name val="Calibri"/>
      <family val="0"/>
    </font>
    <font>
      <sz val="7"/>
      <color rgb="FF000000"/>
      <name val="Calibri"/>
      <family val="0"/>
    </font>
    <font>
      <i/>
      <sz val="7"/>
      <color rgb="FF000000"/>
      <name val="Calibri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" fontId="42" fillId="0" borderId="1">
      <alignment horizontal="center" vertical="center" wrapText="1" shrinkToFit="1"/>
      <protection/>
    </xf>
    <xf numFmtId="1" fontId="42" fillId="0" borderId="1">
      <alignment horizontal="center" vertical="center" wrapText="1" shrinkToFi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4" fillId="20" borderId="0">
      <alignment/>
      <protection/>
    </xf>
    <xf numFmtId="0" fontId="44" fillId="20" borderId="0">
      <alignment/>
      <protection/>
    </xf>
    <xf numFmtId="0" fontId="45" fillId="0" borderId="0">
      <alignment horizontal="center" vertical="center"/>
      <protection/>
    </xf>
    <xf numFmtId="0" fontId="45" fillId="0" borderId="0">
      <alignment horizontal="center"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horizontal="left" vertical="center" wrapText="1"/>
      <protection/>
    </xf>
    <xf numFmtId="0" fontId="42" fillId="0" borderId="0">
      <alignment horizontal="left" vertical="center" wrapText="1"/>
      <protection/>
    </xf>
    <xf numFmtId="0" fontId="47" fillId="0" borderId="2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7" fillId="20" borderId="0">
      <alignment/>
      <protection/>
    </xf>
    <xf numFmtId="0" fontId="47" fillId="20" borderId="0">
      <alignment/>
      <protection/>
    </xf>
    <xf numFmtId="49" fontId="47" fillId="0" borderId="3">
      <alignment vertical="center" wrapText="1"/>
      <protection/>
    </xf>
    <xf numFmtId="49" fontId="47" fillId="0" borderId="3">
      <alignment vertical="center" wrapText="1"/>
      <protection/>
    </xf>
    <xf numFmtId="49" fontId="8" fillId="0" borderId="4">
      <alignment horizontal="left" vertical="center" wrapText="1" indent="1"/>
      <protection/>
    </xf>
    <xf numFmtId="49" fontId="48" fillId="0" borderId="5">
      <alignment horizontal="left" vertical="center" wrapText="1" indent="1"/>
      <protection/>
    </xf>
    <xf numFmtId="49" fontId="48" fillId="0" borderId="5">
      <alignment horizontal="left" vertical="center" wrapText="1" indent="1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2" fillId="0" borderId="0">
      <alignment vertical="center" wrapText="1"/>
      <protection/>
    </xf>
    <xf numFmtId="0" fontId="42" fillId="0" borderId="0">
      <alignment vertical="center" wrapText="1"/>
      <protection/>
    </xf>
    <xf numFmtId="0" fontId="47" fillId="0" borderId="6">
      <alignment horizontal="center" vertical="center" wrapText="1"/>
      <protection/>
    </xf>
    <xf numFmtId="0" fontId="47" fillId="0" borderId="6">
      <alignment horizontal="center" vertical="center" wrapText="1"/>
      <protection/>
    </xf>
    <xf numFmtId="49" fontId="8" fillId="0" borderId="7">
      <alignment horizontal="left" vertical="center" wrapText="1" indent="1"/>
      <protection/>
    </xf>
    <xf numFmtId="1" fontId="47" fillId="0" borderId="8">
      <alignment horizontal="center" vertical="center" shrinkToFit="1"/>
      <protection/>
    </xf>
    <xf numFmtId="1" fontId="47" fillId="0" borderId="8">
      <alignment horizontal="center" vertical="center" shrinkToFit="1"/>
      <protection/>
    </xf>
    <xf numFmtId="1" fontId="48" fillId="0" borderId="8">
      <alignment horizontal="center" vertical="center" shrinkToFit="1"/>
      <protection/>
    </xf>
    <xf numFmtId="1" fontId="48" fillId="0" borderId="8">
      <alignment horizontal="center" vertical="center" shrinkToFit="1"/>
      <protection/>
    </xf>
    <xf numFmtId="0" fontId="47" fillId="0" borderId="9">
      <alignment vertical="center"/>
      <protection/>
    </xf>
    <xf numFmtId="0" fontId="47" fillId="0" borderId="9">
      <alignment vertical="center"/>
      <protection/>
    </xf>
    <xf numFmtId="0" fontId="44" fillId="20" borderId="0">
      <alignment shrinkToFit="1"/>
      <protection/>
    </xf>
    <xf numFmtId="0" fontId="44" fillId="20" borderId="0">
      <alignment shrinkToFit="1"/>
      <protection/>
    </xf>
    <xf numFmtId="1" fontId="47" fillId="0" borderId="2">
      <alignment horizontal="center" vertical="center" shrinkToFit="1"/>
      <protection/>
    </xf>
    <xf numFmtId="1" fontId="47" fillId="0" borderId="2">
      <alignment horizontal="center" vertical="center" shrinkToFit="1"/>
      <protection/>
    </xf>
    <xf numFmtId="1" fontId="48" fillId="0" borderId="2">
      <alignment horizontal="center" vertical="center" shrinkToFit="1"/>
      <protection/>
    </xf>
    <xf numFmtId="1" fontId="48" fillId="0" borderId="2">
      <alignment horizontal="center" vertical="center" shrinkToFit="1"/>
      <protection/>
    </xf>
    <xf numFmtId="49" fontId="42" fillId="0" borderId="0">
      <alignment vertical="center" wrapText="1"/>
      <protection/>
    </xf>
    <xf numFmtId="49" fontId="42" fillId="0" borderId="0">
      <alignment vertical="center" wrapText="1"/>
      <protection/>
    </xf>
    <xf numFmtId="0" fontId="50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2" fillId="0" borderId="10">
      <alignment horizontal="left" vertical="center" wrapText="1"/>
      <protection/>
    </xf>
    <xf numFmtId="0" fontId="42" fillId="0" borderId="10">
      <alignment horizontal="left" vertical="center" wrapText="1"/>
      <protection/>
    </xf>
    <xf numFmtId="4" fontId="47" fillId="0" borderId="2">
      <alignment horizontal="right" vertical="center" shrinkToFit="1"/>
      <protection/>
    </xf>
    <xf numFmtId="4" fontId="47" fillId="0" borderId="2">
      <alignment horizontal="right" vertical="center" shrinkToFit="1"/>
      <protection/>
    </xf>
    <xf numFmtId="4" fontId="48" fillId="0" borderId="2">
      <alignment horizontal="right" vertical="center" shrinkToFit="1"/>
      <protection/>
    </xf>
    <xf numFmtId="4" fontId="48" fillId="0" borderId="2">
      <alignment horizontal="right" vertical="center" shrinkToFit="1"/>
      <protection/>
    </xf>
    <xf numFmtId="0" fontId="51" fillId="0" borderId="0">
      <alignment horizontal="center" vertical="center" wrapText="1"/>
      <protection/>
    </xf>
    <xf numFmtId="0" fontId="51" fillId="0" borderId="0">
      <alignment horizontal="center" vertical="center" wrapText="1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52" fillId="0" borderId="0">
      <alignment horizontal="right" vertical="center"/>
      <protection/>
    </xf>
    <xf numFmtId="0" fontId="52" fillId="0" borderId="0">
      <alignment horizontal="right" vertical="center"/>
      <protection/>
    </xf>
    <xf numFmtId="0" fontId="53" fillId="0" borderId="0">
      <alignment horizontal="right" vertical="center"/>
      <protection/>
    </xf>
    <xf numFmtId="0" fontId="53" fillId="0" borderId="0">
      <alignment horizontal="right" vertical="center"/>
      <protection/>
    </xf>
    <xf numFmtId="0" fontId="42" fillId="0" borderId="6">
      <alignment horizontal="center" vertical="center"/>
      <protection/>
    </xf>
    <xf numFmtId="0" fontId="42" fillId="0" borderId="6">
      <alignment horizontal="center" vertical="center"/>
      <protection/>
    </xf>
    <xf numFmtId="49" fontId="42" fillId="0" borderId="11">
      <alignment horizontal="center" vertical="center" shrinkToFit="1"/>
      <protection/>
    </xf>
    <xf numFmtId="49" fontId="42" fillId="0" borderId="11">
      <alignment horizontal="center" vertical="center" shrinkToFit="1"/>
      <protection/>
    </xf>
    <xf numFmtId="0" fontId="42" fillId="0" borderId="1">
      <alignment horizontal="center" vertical="center"/>
      <protection/>
    </xf>
    <xf numFmtId="0" fontId="42" fillId="0" borderId="1">
      <alignment horizontal="center" vertical="center"/>
      <protection/>
    </xf>
    <xf numFmtId="1" fontId="42" fillId="0" borderId="1">
      <alignment horizontal="center" vertical="center"/>
      <protection/>
    </xf>
    <xf numFmtId="1" fontId="42" fillId="0" borderId="1">
      <alignment horizontal="center" vertical="center"/>
      <protection/>
    </xf>
    <xf numFmtId="1" fontId="42" fillId="0" borderId="1">
      <alignment horizontal="center" vertical="center" shrinkToFit="1"/>
      <protection/>
    </xf>
    <xf numFmtId="1" fontId="42" fillId="0" borderId="1">
      <alignment horizontal="center" vertical="center" shrinkToFit="1"/>
      <protection/>
    </xf>
    <xf numFmtId="1" fontId="42" fillId="0" borderId="12">
      <alignment horizontal="center" vertical="center" shrinkToFit="1"/>
      <protection/>
    </xf>
    <xf numFmtId="1" fontId="42" fillId="0" borderId="12">
      <alignment horizontal="center" vertical="center" shrinkToFit="1"/>
      <protection/>
    </xf>
    <xf numFmtId="49" fontId="42" fillId="0" borderId="1">
      <alignment horizontal="center" vertical="center"/>
      <protection/>
    </xf>
    <xf numFmtId="49" fontId="42" fillId="0" borderId="1">
      <alignment horizontal="center" vertical="center"/>
      <protection/>
    </xf>
    <xf numFmtId="0" fontId="42" fillId="0" borderId="13">
      <alignment horizontal="center" vertical="center"/>
      <protection/>
    </xf>
    <xf numFmtId="0" fontId="42" fillId="0" borderId="13">
      <alignment horizontal="center" vertical="center"/>
      <protection/>
    </xf>
    <xf numFmtId="0" fontId="45" fillId="0" borderId="0">
      <alignment horizontal="center" vertical="center" wrapText="1"/>
      <protection/>
    </xf>
    <xf numFmtId="0" fontId="45" fillId="0" borderId="0">
      <alignment horizontal="center" vertical="center" wrapText="1"/>
      <protection/>
    </xf>
    <xf numFmtId="4" fontId="47" fillId="0" borderId="14">
      <alignment horizontal="right" vertical="center" shrinkToFit="1"/>
      <protection/>
    </xf>
    <xf numFmtId="4" fontId="47" fillId="0" borderId="14">
      <alignment horizontal="right" vertical="center" shrinkToFit="1"/>
      <protection/>
    </xf>
    <xf numFmtId="4" fontId="48" fillId="0" borderId="14">
      <alignment horizontal="right" vertical="center" shrinkToFit="1"/>
      <protection/>
    </xf>
    <xf numFmtId="4" fontId="48" fillId="0" borderId="14">
      <alignment horizontal="right" vertical="center" shrinkToFit="1"/>
      <protection/>
    </xf>
    <xf numFmtId="0" fontId="47" fillId="0" borderId="0">
      <alignment horizontal="left" vertical="center" wrapText="1"/>
      <protection/>
    </xf>
    <xf numFmtId="0" fontId="47" fillId="0" borderId="0">
      <alignment horizontal="left" vertical="center" wrapText="1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2" fillId="0" borderId="0">
      <alignment horizontal="center" vertical="center" wrapText="1"/>
      <protection/>
    </xf>
    <xf numFmtId="0" fontId="42" fillId="0" borderId="0">
      <alignment horizontal="center" vertical="center" wrapText="1"/>
      <protection/>
    </xf>
    <xf numFmtId="0" fontId="42" fillId="0" borderId="0">
      <alignment horizontal="center" vertical="center"/>
      <protection/>
    </xf>
    <xf numFmtId="0" fontId="42" fillId="0" borderId="0">
      <alignment horizontal="center" vertical="center"/>
      <protection/>
    </xf>
    <xf numFmtId="4" fontId="47" fillId="0" borderId="0">
      <alignment horizontal="right" vertical="center" shrinkToFit="1"/>
      <protection/>
    </xf>
    <xf numFmtId="4" fontId="47" fillId="0" borderId="0">
      <alignment horizontal="right" vertical="center" shrinkToFit="1"/>
      <protection/>
    </xf>
    <xf numFmtId="4" fontId="48" fillId="0" borderId="0">
      <alignment horizontal="right" vertical="center" shrinkToFit="1"/>
      <protection/>
    </xf>
    <xf numFmtId="4" fontId="48" fillId="0" borderId="0">
      <alignment horizontal="right" vertical="center" shrinkToFit="1"/>
      <protection/>
    </xf>
    <xf numFmtId="0" fontId="47" fillId="0" borderId="0">
      <alignment vertical="center" wrapText="1"/>
      <protection/>
    </xf>
    <xf numFmtId="0" fontId="47" fillId="0" borderId="0">
      <alignment vertical="center" wrapText="1"/>
      <protection/>
    </xf>
    <xf numFmtId="0" fontId="42" fillId="0" borderId="10">
      <alignment vertical="center"/>
      <protection/>
    </xf>
    <xf numFmtId="0" fontId="42" fillId="0" borderId="10">
      <alignment vertical="center"/>
      <protection/>
    </xf>
    <xf numFmtId="0" fontId="47" fillId="0" borderId="15">
      <alignment horizontal="center" vertical="center" wrapText="1"/>
      <protection/>
    </xf>
    <xf numFmtId="0" fontId="47" fillId="0" borderId="15">
      <alignment horizontal="center" vertical="center" wrapText="1"/>
      <protection/>
    </xf>
    <xf numFmtId="0" fontId="47" fillId="0" borderId="16">
      <alignment horizontal="center" vertical="center" wrapText="1"/>
      <protection/>
    </xf>
    <xf numFmtId="0" fontId="47" fillId="0" borderId="16">
      <alignment horizontal="center" vertical="center" wrapText="1"/>
      <protection/>
    </xf>
    <xf numFmtId="0" fontId="47" fillId="20" borderId="0">
      <alignment shrinkToFit="1"/>
      <protection/>
    </xf>
    <xf numFmtId="0" fontId="47" fillId="20" borderId="0">
      <alignment shrinkToFi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4" fillId="27" borderId="17" applyNumberFormat="0" applyAlignment="0" applyProtection="0"/>
    <xf numFmtId="0" fontId="55" fillId="28" borderId="18" applyNumberFormat="0" applyAlignment="0" applyProtection="0"/>
    <xf numFmtId="0" fontId="56" fillId="28" borderId="17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19" applyNumberForma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29" borderId="23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2" fillId="0" borderId="0">
      <alignment/>
      <protection/>
    </xf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2" borderId="24" applyNumberFormat="0" applyFont="0" applyAlignment="0" applyProtection="0"/>
    <xf numFmtId="9" fontId="0" fillId="0" borderId="0" applyFont="0" applyFill="0" applyBorder="0" applyAlignment="0" applyProtection="0"/>
    <xf numFmtId="0" fontId="66" fillId="0" borderId="25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49" fontId="1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34" borderId="28" xfId="0" applyFont="1" applyFill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/>
      <protection locked="0"/>
    </xf>
    <xf numFmtId="4" fontId="5" fillId="34" borderId="30" xfId="0" applyNumberFormat="1" applyFont="1" applyFill="1" applyBorder="1" applyAlignment="1" applyProtection="1">
      <alignment/>
      <protection locked="0"/>
    </xf>
    <xf numFmtId="188" fontId="5" fillId="34" borderId="28" xfId="0" applyNumberFormat="1" applyFont="1" applyFill="1" applyBorder="1" applyAlignment="1" applyProtection="1">
      <alignment/>
      <protection locked="0"/>
    </xf>
    <xf numFmtId="0" fontId="6" fillId="34" borderId="28" xfId="0" applyFont="1" applyFill="1" applyBorder="1" applyAlignment="1" applyProtection="1">
      <alignment vertical="center"/>
      <protection locked="0"/>
    </xf>
    <xf numFmtId="0" fontId="6" fillId="34" borderId="28" xfId="0" applyFont="1" applyFill="1" applyBorder="1" applyAlignment="1" applyProtection="1">
      <alignment horizontal="justify" vertical="center"/>
      <protection locked="0"/>
    </xf>
    <xf numFmtId="4" fontId="6" fillId="34" borderId="28" xfId="0" applyNumberFormat="1" applyFont="1" applyFill="1" applyBorder="1" applyAlignment="1" applyProtection="1">
      <alignment/>
      <protection locked="0"/>
    </xf>
    <xf numFmtId="4" fontId="6" fillId="34" borderId="29" xfId="0" applyNumberFormat="1" applyFont="1" applyFill="1" applyBorder="1" applyAlignment="1" applyProtection="1">
      <alignment/>
      <protection locked="0"/>
    </xf>
    <xf numFmtId="188" fontId="6" fillId="34" borderId="28" xfId="0" applyNumberFormat="1" applyFont="1" applyFill="1" applyBorder="1" applyAlignment="1" applyProtection="1">
      <alignment/>
      <protection locked="0"/>
    </xf>
    <xf numFmtId="0" fontId="5" fillId="34" borderId="28" xfId="0" applyFont="1" applyFill="1" applyBorder="1" applyAlignment="1" applyProtection="1">
      <alignment vertical="center"/>
      <protection locked="0"/>
    </xf>
    <xf numFmtId="0" fontId="5" fillId="34" borderId="31" xfId="0" applyFont="1" applyFill="1" applyBorder="1" applyAlignment="1" applyProtection="1">
      <alignment horizontal="justify" vertical="center"/>
      <protection locked="0"/>
    </xf>
    <xf numFmtId="4" fontId="5" fillId="34" borderId="28" xfId="0" applyNumberFormat="1" applyFont="1" applyFill="1" applyBorder="1" applyAlignment="1" applyProtection="1">
      <alignment/>
      <protection locked="0"/>
    </xf>
    <xf numFmtId="4" fontId="5" fillId="34" borderId="29" xfId="0" applyNumberFormat="1" applyFont="1" applyFill="1" applyBorder="1" applyAlignment="1" applyProtection="1">
      <alignment/>
      <protection locked="0"/>
    </xf>
    <xf numFmtId="0" fontId="6" fillId="34" borderId="28" xfId="0" applyFont="1" applyFill="1" applyBorder="1" applyAlignment="1" applyProtection="1">
      <alignment horizontal="left" vertical="center" wrapText="1"/>
      <protection locked="0"/>
    </xf>
    <xf numFmtId="0" fontId="6" fillId="34" borderId="28" xfId="0" applyNumberFormat="1" applyFont="1" applyFill="1" applyBorder="1" applyAlignment="1" applyProtection="1">
      <alignment horizontal="justify" vertical="center"/>
      <protection locked="0"/>
    </xf>
    <xf numFmtId="0" fontId="5" fillId="34" borderId="28" xfId="0" applyFont="1" applyFill="1" applyBorder="1" applyAlignment="1" applyProtection="1">
      <alignment horizontal="justify" vertical="center"/>
      <protection locked="0"/>
    </xf>
    <xf numFmtId="188" fontId="5" fillId="34" borderId="28" xfId="176" applyNumberFormat="1" applyFont="1" applyFill="1" applyBorder="1" applyAlignment="1" applyProtection="1">
      <alignment/>
      <protection locked="0"/>
    </xf>
    <xf numFmtId="49" fontId="9" fillId="0" borderId="4" xfId="58" applyNumberFormat="1" applyFont="1" applyAlignment="1" applyProtection="1">
      <alignment vertical="center" wrapText="1"/>
      <protection locked="0"/>
    </xf>
    <xf numFmtId="49" fontId="9" fillId="0" borderId="28" xfId="58" applyNumberFormat="1" applyFont="1" applyBorder="1" applyAlignment="1" applyProtection="1">
      <alignment vertical="center" wrapText="1"/>
      <protection locked="0"/>
    </xf>
    <xf numFmtId="49" fontId="6" fillId="34" borderId="28" xfId="0" applyNumberFormat="1" applyFont="1" applyFill="1" applyBorder="1" applyAlignment="1" applyProtection="1">
      <alignment vertical="center"/>
      <protection locked="0"/>
    </xf>
    <xf numFmtId="0" fontId="6" fillId="34" borderId="28" xfId="0" applyFont="1" applyFill="1" applyBorder="1" applyAlignment="1" applyProtection="1">
      <alignment/>
      <protection locked="0"/>
    </xf>
    <xf numFmtId="0" fontId="6" fillId="34" borderId="28" xfId="0" applyFont="1" applyFill="1" applyBorder="1" applyAlignment="1" applyProtection="1">
      <alignment horizontal="center" wrapText="1"/>
      <protection locked="0"/>
    </xf>
    <xf numFmtId="0" fontId="5" fillId="34" borderId="29" xfId="0" applyFont="1" applyFill="1" applyBorder="1" applyAlignment="1" applyProtection="1">
      <alignment vertical="center"/>
      <protection locked="0"/>
    </xf>
    <xf numFmtId="0" fontId="5" fillId="34" borderId="32" xfId="0" applyFont="1" applyFill="1" applyBorder="1" applyAlignment="1" applyProtection="1">
      <alignment/>
      <protection locked="0"/>
    </xf>
    <xf numFmtId="4" fontId="5" fillId="34" borderId="32" xfId="0" applyNumberFormat="1" applyFont="1" applyFill="1" applyBorder="1" applyAlignment="1" applyProtection="1">
      <alignment/>
      <protection locked="0"/>
    </xf>
    <xf numFmtId="0" fontId="5" fillId="34" borderId="28" xfId="0" applyFont="1" applyFill="1" applyBorder="1" applyAlignment="1" applyProtection="1">
      <alignment horizontal="justify" vertical="center" wrapText="1"/>
      <protection locked="0"/>
    </xf>
    <xf numFmtId="49" fontId="5" fillId="34" borderId="28" xfId="0" applyNumberFormat="1" applyFont="1" applyFill="1" applyBorder="1" applyAlignment="1" applyProtection="1">
      <alignment vertical="center"/>
      <protection locked="0"/>
    </xf>
    <xf numFmtId="0" fontId="6" fillId="34" borderId="28" xfId="0" applyFont="1" applyFill="1" applyBorder="1" applyAlignment="1" applyProtection="1">
      <alignment horizontal="justify" vertical="center" wrapText="1"/>
      <protection locked="0"/>
    </xf>
    <xf numFmtId="0" fontId="0" fillId="34" borderId="0" xfId="0" applyFill="1" applyAlignment="1" applyProtection="1">
      <alignment/>
      <protection locked="0"/>
    </xf>
    <xf numFmtId="4" fontId="9" fillId="34" borderId="28" xfId="0" applyNumberFormat="1" applyFont="1" applyFill="1" applyBorder="1" applyAlignment="1" applyProtection="1">
      <alignment horizontal="right" vertical="top" wrapText="1"/>
      <protection locked="0"/>
    </xf>
    <xf numFmtId="0" fontId="6" fillId="34" borderId="0" xfId="0" applyFont="1" applyFill="1" applyAlignment="1" applyProtection="1">
      <alignment wrapText="1"/>
      <protection locked="0"/>
    </xf>
    <xf numFmtId="4" fontId="9" fillId="34" borderId="28" xfId="0" applyNumberFormat="1" applyFont="1" applyFill="1" applyBorder="1" applyAlignment="1" applyProtection="1">
      <alignment horizontal="right" wrapText="1"/>
      <protection locked="0"/>
    </xf>
    <xf numFmtId="0" fontId="7" fillId="34" borderId="0" xfId="0" applyFont="1" applyFill="1" applyAlignment="1" applyProtection="1">
      <alignment/>
      <protection locked="0"/>
    </xf>
    <xf numFmtId="49" fontId="9" fillId="0" borderId="4" xfId="58" applyNumberFormat="1" applyFont="1" applyAlignment="1" applyProtection="1">
      <alignment vertical="center" wrapText="1"/>
      <protection/>
    </xf>
    <xf numFmtId="188" fontId="6" fillId="34" borderId="26" xfId="0" applyNumberFormat="1" applyFont="1" applyFill="1" applyBorder="1" applyAlignment="1" applyProtection="1">
      <alignment/>
      <protection locked="0"/>
    </xf>
    <xf numFmtId="0" fontId="5" fillId="0" borderId="28" xfId="0" applyFont="1" applyBorder="1" applyAlignment="1">
      <alignment vertical="center" wrapText="1"/>
    </xf>
    <xf numFmtId="188" fontId="5" fillId="34" borderId="26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wrapText="1"/>
    </xf>
    <xf numFmtId="0" fontId="6" fillId="34" borderId="28" xfId="0" applyFont="1" applyFill="1" applyBorder="1" applyAlignment="1" applyProtection="1">
      <alignment wrapText="1"/>
      <protection locked="0"/>
    </xf>
    <xf numFmtId="49" fontId="9" fillId="0" borderId="28" xfId="58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 locked="0"/>
    </xf>
    <xf numFmtId="0" fontId="5" fillId="34" borderId="28" xfId="0" applyFont="1" applyFill="1" applyBorder="1" applyAlignment="1" applyProtection="1">
      <alignment wrapText="1"/>
      <protection locked="0"/>
    </xf>
    <xf numFmtId="49" fontId="69" fillId="0" borderId="28" xfId="59" applyNumberFormat="1" applyFont="1" applyBorder="1" applyAlignment="1" applyProtection="1">
      <alignment vertical="center" wrapText="1"/>
      <protection/>
    </xf>
    <xf numFmtId="197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69" fillId="0" borderId="5" xfId="59" applyNumberFormat="1" applyFont="1" applyAlignment="1" applyProtection="1">
      <alignment vertical="center" wrapText="1"/>
      <protection/>
    </xf>
    <xf numFmtId="49" fontId="69" fillId="0" borderId="30" xfId="60" applyNumberFormat="1" applyFont="1" applyBorder="1" applyAlignment="1" applyProtection="1">
      <alignment vertical="center" wrapText="1"/>
      <protection/>
    </xf>
    <xf numFmtId="49" fontId="69" fillId="0" borderId="28" xfId="60" applyNumberFormat="1" applyFont="1" applyBorder="1" applyAlignment="1" applyProtection="1">
      <alignment vertical="center" wrapText="1"/>
      <protection/>
    </xf>
    <xf numFmtId="49" fontId="9" fillId="0" borderId="30" xfId="58" applyNumberFormat="1" applyFont="1" applyBorder="1" applyAlignment="1" applyProtection="1">
      <alignment vertical="center" wrapText="1"/>
      <protection/>
    </xf>
    <xf numFmtId="49" fontId="9" fillId="0" borderId="28" xfId="71" applyFont="1" applyBorder="1" applyAlignment="1" applyProtection="1">
      <alignment vertical="center" wrapText="1"/>
      <protection locked="0"/>
    </xf>
    <xf numFmtId="49" fontId="70" fillId="0" borderId="5" xfId="59" applyNumberFormat="1" applyFont="1" applyAlignment="1" applyProtection="1">
      <alignment vertical="center" wrapText="1"/>
      <protection/>
    </xf>
    <xf numFmtId="0" fontId="5" fillId="34" borderId="30" xfId="0" applyFont="1" applyFill="1" applyBorder="1" applyAlignment="1" applyProtection="1">
      <alignment horizontal="justify" vertical="center" wrapText="1"/>
      <protection locked="0"/>
    </xf>
    <xf numFmtId="188" fontId="6" fillId="34" borderId="30" xfId="0" applyNumberFormat="1" applyFont="1" applyFill="1" applyBorder="1" applyAlignment="1" applyProtection="1">
      <alignment/>
      <protection locked="0"/>
    </xf>
    <xf numFmtId="4" fontId="6" fillId="35" borderId="28" xfId="0" applyNumberFormat="1" applyFont="1" applyFill="1" applyBorder="1" applyAlignment="1" applyProtection="1">
      <alignment/>
      <protection locked="0"/>
    </xf>
  </cellXfs>
  <cellStyles count="1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58" xfId="35"/>
    <cellStyle name="st58 2" xfId="36"/>
    <cellStyle name="style0" xfId="37"/>
    <cellStyle name="style0 2" xfId="38"/>
    <cellStyle name="td" xfId="39"/>
    <cellStyle name="td 2" xfId="40"/>
    <cellStyle name="tr" xfId="41"/>
    <cellStyle name="xl21" xfId="42"/>
    <cellStyle name="xl21 2" xfId="43"/>
    <cellStyle name="xl22" xfId="44"/>
    <cellStyle name="xl22 2" xfId="45"/>
    <cellStyle name="xl23" xfId="46"/>
    <cellStyle name="xl23 2" xfId="47"/>
    <cellStyle name="xl24" xfId="48"/>
    <cellStyle name="xl24 2" xfId="49"/>
    <cellStyle name="xl25" xfId="50"/>
    <cellStyle name="xl25 2" xfId="51"/>
    <cellStyle name="xl26" xfId="52"/>
    <cellStyle name="xl26 2" xfId="53"/>
    <cellStyle name="xl27" xfId="54"/>
    <cellStyle name="xl27 2" xfId="55"/>
    <cellStyle name="xl28" xfId="56"/>
    <cellStyle name="xl28 2" xfId="57"/>
    <cellStyle name="xl29" xfId="58"/>
    <cellStyle name="xl29 2" xfId="59"/>
    <cellStyle name="xl29 3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5 3" xfId="73"/>
    <cellStyle name="xl36" xfId="74"/>
    <cellStyle name="xl36 2" xfId="75"/>
    <cellStyle name="xl37" xfId="76"/>
    <cellStyle name="xl37 2" xfId="77"/>
    <cellStyle name="xl38" xfId="78"/>
    <cellStyle name="xl38 2" xfId="79"/>
    <cellStyle name="xl39" xfId="80"/>
    <cellStyle name="xl39 2" xfId="81"/>
    <cellStyle name="xl40" xfId="82"/>
    <cellStyle name="xl40 2" xfId="83"/>
    <cellStyle name="xl41" xfId="84"/>
    <cellStyle name="xl41 2" xfId="85"/>
    <cellStyle name="xl42" xfId="86"/>
    <cellStyle name="xl42 2" xfId="87"/>
    <cellStyle name="xl43" xfId="88"/>
    <cellStyle name="xl43 2" xfId="89"/>
    <cellStyle name="xl44" xfId="90"/>
    <cellStyle name="xl44 2" xfId="91"/>
    <cellStyle name="xl45" xfId="92"/>
    <cellStyle name="xl45 2" xfId="93"/>
    <cellStyle name="xl46" xfId="94"/>
    <cellStyle name="xl46 2" xfId="95"/>
    <cellStyle name="xl47" xfId="96"/>
    <cellStyle name="xl47 2" xfId="97"/>
    <cellStyle name="xl48" xfId="98"/>
    <cellStyle name="xl48 2" xfId="99"/>
    <cellStyle name="xl49" xfId="100"/>
    <cellStyle name="xl49 2" xfId="101"/>
    <cellStyle name="xl50" xfId="102"/>
    <cellStyle name="xl50 2" xfId="103"/>
    <cellStyle name="xl51" xfId="104"/>
    <cellStyle name="xl51 2" xfId="105"/>
    <cellStyle name="xl52" xfId="106"/>
    <cellStyle name="xl52 2" xfId="107"/>
    <cellStyle name="xl53" xfId="108"/>
    <cellStyle name="xl53 2" xfId="109"/>
    <cellStyle name="xl54" xfId="110"/>
    <cellStyle name="xl54 2" xfId="111"/>
    <cellStyle name="xl55" xfId="112"/>
    <cellStyle name="xl55 2" xfId="113"/>
    <cellStyle name="xl56" xfId="114"/>
    <cellStyle name="xl56 2" xfId="115"/>
    <cellStyle name="xl57" xfId="116"/>
    <cellStyle name="xl57 2" xfId="117"/>
    <cellStyle name="xl58" xfId="118"/>
    <cellStyle name="xl58 2" xfId="119"/>
    <cellStyle name="xl59" xfId="120"/>
    <cellStyle name="xl59 2" xfId="121"/>
    <cellStyle name="xl60" xfId="122"/>
    <cellStyle name="xl60 2" xfId="123"/>
    <cellStyle name="xl61" xfId="124"/>
    <cellStyle name="xl61 2" xfId="125"/>
    <cellStyle name="xl62" xfId="126"/>
    <cellStyle name="xl62 2" xfId="127"/>
    <cellStyle name="xl63" xfId="128"/>
    <cellStyle name="xl63 2" xfId="129"/>
    <cellStyle name="xl64" xfId="130"/>
    <cellStyle name="xl64 2" xfId="131"/>
    <cellStyle name="xl65" xfId="132"/>
    <cellStyle name="xl65 2" xfId="133"/>
    <cellStyle name="xl66" xfId="134"/>
    <cellStyle name="xl66 2" xfId="135"/>
    <cellStyle name="xl67" xfId="136"/>
    <cellStyle name="xl67 2" xfId="137"/>
    <cellStyle name="xl68" xfId="138"/>
    <cellStyle name="xl68 2" xfId="139"/>
    <cellStyle name="xl69" xfId="140"/>
    <cellStyle name="xl69 2" xfId="141"/>
    <cellStyle name="xl70" xfId="142"/>
    <cellStyle name="xl70 2" xfId="143"/>
    <cellStyle name="xl71" xfId="144"/>
    <cellStyle name="xl71 2" xfId="145"/>
    <cellStyle name="xl72" xfId="146"/>
    <cellStyle name="xl72 2" xfId="147"/>
    <cellStyle name="xl73" xfId="148"/>
    <cellStyle name="xl73 2" xfId="149"/>
    <cellStyle name="Акцент1" xfId="150"/>
    <cellStyle name="Акцент2" xfId="151"/>
    <cellStyle name="Акцент3" xfId="152"/>
    <cellStyle name="Акцент4" xfId="153"/>
    <cellStyle name="Акцент5" xfId="154"/>
    <cellStyle name="Акцент6" xfId="155"/>
    <cellStyle name="Ввод " xfId="156"/>
    <cellStyle name="Вывод" xfId="157"/>
    <cellStyle name="Вычисление" xfId="158"/>
    <cellStyle name="Currency" xfId="159"/>
    <cellStyle name="Currency [0]" xfId="160"/>
    <cellStyle name="Заголовок 1" xfId="161"/>
    <cellStyle name="Заголовок 2" xfId="162"/>
    <cellStyle name="Заголовок 3" xfId="163"/>
    <cellStyle name="Заголовок 4" xfId="164"/>
    <cellStyle name="Итог" xfId="165"/>
    <cellStyle name="Контрольная ячейка" xfId="166"/>
    <cellStyle name="Название" xfId="167"/>
    <cellStyle name="Нейтральный" xfId="168"/>
    <cellStyle name="Обычный 2" xfId="169"/>
    <cellStyle name="Плохой" xfId="170"/>
    <cellStyle name="Пояснение" xfId="171"/>
    <cellStyle name="Примечание" xfId="172"/>
    <cellStyle name="Percent" xfId="173"/>
    <cellStyle name="Связанная ячейка" xfId="174"/>
    <cellStyle name="Текст предупреждения" xfId="175"/>
    <cellStyle name="Comma" xfId="176"/>
    <cellStyle name="Comma [0]" xfId="177"/>
    <cellStyle name="Хороший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27"/>
  <sheetViews>
    <sheetView tabSelected="1" zoomScaleSheetLayoutView="115" workbookViewId="0" topLeftCell="A1">
      <selection activeCell="E62" sqref="E62"/>
    </sheetView>
  </sheetViews>
  <sheetFormatPr defaultColWidth="8.8515625" defaultRowHeight="12.75"/>
  <cols>
    <col min="1" max="1" width="17.8515625" style="5" customWidth="1"/>
    <col min="2" max="2" width="39.140625" style="5" customWidth="1"/>
    <col min="3" max="3" width="13.00390625" style="42" customWidth="1"/>
    <col min="4" max="4" width="12.7109375" style="42" customWidth="1"/>
    <col min="5" max="5" width="5.00390625" style="42" customWidth="1"/>
    <col min="6" max="32" width="8.8515625" style="5" hidden="1" customWidth="1"/>
    <col min="33" max="33" width="0.2890625" style="5" hidden="1" customWidth="1"/>
    <col min="34" max="51" width="8.8515625" style="5" hidden="1" customWidth="1"/>
    <col min="52" max="16384" width="8.8515625" style="5" customWidth="1"/>
  </cols>
  <sheetData>
    <row r="3" spans="1:5" ht="15.75">
      <c r="A3" s="1"/>
      <c r="B3" s="2" t="s">
        <v>323</v>
      </c>
      <c r="C3" s="3"/>
      <c r="D3" s="4"/>
      <c r="E3" s="4"/>
    </row>
    <row r="4" spans="1:5" ht="15.75">
      <c r="A4" s="1"/>
      <c r="B4" s="2" t="s">
        <v>325</v>
      </c>
      <c r="C4" s="3"/>
      <c r="D4" s="4"/>
      <c r="E4" s="4"/>
    </row>
    <row r="5" spans="1:5" ht="76.5">
      <c r="A5" s="6"/>
      <c r="B5" s="6" t="s">
        <v>0</v>
      </c>
      <c r="C5" s="7" t="s">
        <v>293</v>
      </c>
      <c r="D5" s="8" t="s">
        <v>324</v>
      </c>
      <c r="E5" s="9" t="s">
        <v>87</v>
      </c>
    </row>
    <row r="6" spans="1:5" ht="12.75">
      <c r="A6" s="10"/>
      <c r="B6" s="11"/>
      <c r="C6" s="12" t="s">
        <v>1</v>
      </c>
      <c r="D6" s="13"/>
      <c r="E6" s="12"/>
    </row>
    <row r="7" spans="1:5" ht="12.75">
      <c r="A7" s="14">
        <v>10101000</v>
      </c>
      <c r="B7" s="15" t="s">
        <v>2</v>
      </c>
      <c r="C7" s="16">
        <f>C8+C9+C10+C11+C12+C13</f>
        <v>17520000</v>
      </c>
      <c r="D7" s="16">
        <f>D8+D9+D10+D11+D12+D13</f>
        <v>18675507.650000002</v>
      </c>
      <c r="E7" s="17">
        <f aca="true" t="shared" si="0" ref="E7:E17">D7/C7%</f>
        <v>106.59536329908677</v>
      </c>
    </row>
    <row r="8" spans="1:5" ht="73.5" customHeight="1">
      <c r="A8" s="18">
        <v>10102010</v>
      </c>
      <c r="B8" s="19" t="s">
        <v>3</v>
      </c>
      <c r="C8" s="20">
        <v>16120000</v>
      </c>
      <c r="D8" s="21">
        <v>17991217.54</v>
      </c>
      <c r="E8" s="22">
        <f t="shared" si="0"/>
        <v>111.60804925558313</v>
      </c>
    </row>
    <row r="9" spans="1:5" ht="42" customHeight="1">
      <c r="A9" s="18">
        <v>10102030</v>
      </c>
      <c r="B9" s="19" t="s">
        <v>4</v>
      </c>
      <c r="C9" s="20">
        <v>450000</v>
      </c>
      <c r="D9" s="21">
        <v>408026.03</v>
      </c>
      <c r="E9" s="22">
        <v>0</v>
      </c>
    </row>
    <row r="10" spans="1:5" ht="99" customHeight="1">
      <c r="A10" s="18">
        <v>10102020</v>
      </c>
      <c r="B10" s="19" t="s">
        <v>5</v>
      </c>
      <c r="C10" s="20">
        <v>250000</v>
      </c>
      <c r="D10" s="21">
        <v>94784.03</v>
      </c>
      <c r="E10" s="22">
        <v>0</v>
      </c>
    </row>
    <row r="11" spans="1:5" ht="53.25" customHeight="1">
      <c r="A11" s="18">
        <v>10102080</v>
      </c>
      <c r="B11" s="53" t="s">
        <v>157</v>
      </c>
      <c r="C11" s="20">
        <v>700000</v>
      </c>
      <c r="D11" s="21">
        <v>82018.77</v>
      </c>
      <c r="E11" s="22">
        <v>0</v>
      </c>
    </row>
    <row r="12" spans="1:5" ht="53.25" customHeight="1">
      <c r="A12" s="18">
        <v>10102130</v>
      </c>
      <c r="B12" s="56" t="s">
        <v>203</v>
      </c>
      <c r="C12" s="20">
        <v>0</v>
      </c>
      <c r="D12" s="21">
        <v>99461.28</v>
      </c>
      <c r="E12" s="22">
        <v>0</v>
      </c>
    </row>
    <row r="13" spans="1:5" ht="87.75" customHeight="1">
      <c r="A13" s="18">
        <v>10102140</v>
      </c>
      <c r="B13" s="56" t="s">
        <v>304</v>
      </c>
      <c r="C13" s="20">
        <v>0</v>
      </c>
      <c r="D13" s="21">
        <v>0</v>
      </c>
      <c r="E13" s="22">
        <v>0</v>
      </c>
    </row>
    <row r="14" spans="1:5" ht="32.25" customHeight="1">
      <c r="A14" s="23">
        <v>103020000</v>
      </c>
      <c r="B14" s="24" t="s">
        <v>6</v>
      </c>
      <c r="C14" s="25">
        <f>C15+C16+C17+C18</f>
        <v>2715000</v>
      </c>
      <c r="D14" s="26">
        <f>D15+D16+D17+D18</f>
        <v>3069986.19</v>
      </c>
      <c r="E14" s="17">
        <f t="shared" si="0"/>
        <v>113.07499779005525</v>
      </c>
    </row>
    <row r="15" spans="1:5" ht="73.5" customHeight="1">
      <c r="A15" s="18">
        <v>103022300</v>
      </c>
      <c r="B15" s="27" t="s">
        <v>7</v>
      </c>
      <c r="C15" s="20">
        <v>1285960</v>
      </c>
      <c r="D15" s="21">
        <v>1592354.61</v>
      </c>
      <c r="E15" s="22">
        <f t="shared" si="0"/>
        <v>123.8261384490964</v>
      </c>
    </row>
    <row r="16" spans="1:5" ht="81.75" customHeight="1">
      <c r="A16" s="18">
        <v>103022400</v>
      </c>
      <c r="B16" s="28" t="s">
        <v>8</v>
      </c>
      <c r="C16" s="20">
        <v>8930</v>
      </c>
      <c r="D16" s="21">
        <v>8298.7</v>
      </c>
      <c r="E16" s="22">
        <f t="shared" si="0"/>
        <v>92.93057110862263</v>
      </c>
    </row>
    <row r="17" spans="1:5" ht="72" customHeight="1">
      <c r="A17" s="18">
        <v>103022500</v>
      </c>
      <c r="B17" s="19" t="s">
        <v>9</v>
      </c>
      <c r="C17" s="20">
        <v>1589710</v>
      </c>
      <c r="D17" s="21">
        <v>1658542.46</v>
      </c>
      <c r="E17" s="22">
        <f t="shared" si="0"/>
        <v>104.32987526026758</v>
      </c>
    </row>
    <row r="18" spans="1:5" ht="75" customHeight="1">
      <c r="A18" s="18">
        <v>103022600</v>
      </c>
      <c r="B18" s="19" t="s">
        <v>10</v>
      </c>
      <c r="C18" s="20">
        <v>-169600</v>
      </c>
      <c r="D18" s="21">
        <v>-189209.58</v>
      </c>
      <c r="E18" s="22">
        <v>0</v>
      </c>
    </row>
    <row r="19" spans="1:5" ht="13.5" customHeight="1">
      <c r="A19" s="23">
        <v>10500000</v>
      </c>
      <c r="B19" s="29" t="s">
        <v>11</v>
      </c>
      <c r="C19" s="25">
        <f>C20+C21+C22+C23</f>
        <v>32000460</v>
      </c>
      <c r="D19" s="25">
        <f>D20+D21+D22+D23</f>
        <v>29976909.45</v>
      </c>
      <c r="E19" s="30">
        <f>D19/C19%</f>
        <v>93.67649543162817</v>
      </c>
    </row>
    <row r="20" spans="1:5" ht="33.75" customHeight="1">
      <c r="A20" s="18">
        <v>10501011</v>
      </c>
      <c r="B20" s="19" t="s">
        <v>12</v>
      </c>
      <c r="C20" s="20">
        <v>23119000</v>
      </c>
      <c r="D20" s="21">
        <v>18578274.66</v>
      </c>
      <c r="E20" s="22">
        <f>D20/C20%</f>
        <v>80.35933500583936</v>
      </c>
    </row>
    <row r="21" spans="1:5" ht="43.5" customHeight="1">
      <c r="A21" s="18">
        <v>10501021</v>
      </c>
      <c r="B21" s="19" t="s">
        <v>13</v>
      </c>
      <c r="C21" s="20">
        <v>8881460</v>
      </c>
      <c r="D21" s="21">
        <v>11402187.03</v>
      </c>
      <c r="E21" s="22">
        <f>D21/C21%</f>
        <v>128.38189925980637</v>
      </c>
    </row>
    <row r="22" spans="1:5" ht="22.5" customHeight="1">
      <c r="A22" s="18">
        <v>10501050</v>
      </c>
      <c r="B22" s="19" t="s">
        <v>14</v>
      </c>
      <c r="C22" s="20">
        <v>0</v>
      </c>
      <c r="D22" s="21">
        <v>-3552.24</v>
      </c>
      <c r="E22" s="22">
        <v>0</v>
      </c>
    </row>
    <row r="23" spans="1:5" ht="33" customHeight="1">
      <c r="A23" s="18">
        <v>10506000</v>
      </c>
      <c r="B23" s="31" t="s">
        <v>123</v>
      </c>
      <c r="C23" s="20">
        <v>0</v>
      </c>
      <c r="D23" s="21">
        <v>0</v>
      </c>
      <c r="E23" s="22">
        <v>0</v>
      </c>
    </row>
    <row r="24" spans="1:5" ht="14.25" customHeight="1">
      <c r="A24" s="23">
        <v>10600000</v>
      </c>
      <c r="B24" s="29" t="s">
        <v>15</v>
      </c>
      <c r="C24" s="25">
        <f>C25+C26+C27</f>
        <v>25309000</v>
      </c>
      <c r="D24" s="26">
        <f>D25+D26+D27</f>
        <v>24976806.5</v>
      </c>
      <c r="E24" s="17">
        <f aca="true" t="shared" si="1" ref="E24:E31">D24/C24%</f>
        <v>98.68744912876842</v>
      </c>
    </row>
    <row r="25" spans="1:5" ht="14.25" customHeight="1">
      <c r="A25" s="18">
        <v>10601000</v>
      </c>
      <c r="B25" s="19" t="s">
        <v>16</v>
      </c>
      <c r="C25" s="20">
        <v>8597000</v>
      </c>
      <c r="D25" s="21">
        <v>9498311.23</v>
      </c>
      <c r="E25" s="22">
        <f t="shared" si="1"/>
        <v>110.48402035593813</v>
      </c>
    </row>
    <row r="26" spans="1:5" ht="14.25" customHeight="1">
      <c r="A26" s="18">
        <v>10606033</v>
      </c>
      <c r="B26" s="19" t="s">
        <v>17</v>
      </c>
      <c r="C26" s="20">
        <v>10298000</v>
      </c>
      <c r="D26" s="21">
        <v>9769914.23</v>
      </c>
      <c r="E26" s="22">
        <f t="shared" si="1"/>
        <v>94.87195795300059</v>
      </c>
    </row>
    <row r="27" spans="1:5" ht="13.5" customHeight="1">
      <c r="A27" s="18">
        <v>10606043</v>
      </c>
      <c r="B27" s="19" t="s">
        <v>17</v>
      </c>
      <c r="C27" s="20">
        <v>6414000</v>
      </c>
      <c r="D27" s="21">
        <v>5708581.04</v>
      </c>
      <c r="E27" s="22">
        <f t="shared" si="1"/>
        <v>89.0018871219208</v>
      </c>
    </row>
    <row r="28" spans="1:5" ht="14.25" customHeight="1">
      <c r="A28" s="23"/>
      <c r="B28" s="29" t="s">
        <v>18</v>
      </c>
      <c r="C28" s="25">
        <f>C7+C19+C24+C14</f>
        <v>77544460</v>
      </c>
      <c r="D28" s="26">
        <f>D7+D19+D24+D14</f>
        <v>76699209.78999999</v>
      </c>
      <c r="E28" s="17">
        <f t="shared" si="1"/>
        <v>98.90997988766702</v>
      </c>
    </row>
    <row r="29" spans="1:5" ht="14.25" customHeight="1">
      <c r="A29" s="23"/>
      <c r="B29" s="29" t="s">
        <v>19</v>
      </c>
      <c r="C29" s="25">
        <f>C30+C35+C39+C41+C46+C33</f>
        <v>2677664</v>
      </c>
      <c r="D29" s="25">
        <f>D30+D35+D39+D41+D46+D33</f>
        <v>4458393.93</v>
      </c>
      <c r="E29" s="17">
        <f t="shared" si="1"/>
        <v>166.50311353478256</v>
      </c>
    </row>
    <row r="30" spans="1:5" ht="41.25" customHeight="1">
      <c r="A30" s="23">
        <v>11100000</v>
      </c>
      <c r="B30" s="29" t="s">
        <v>20</v>
      </c>
      <c r="C30" s="25">
        <f>C31+C32</f>
        <v>1454896</v>
      </c>
      <c r="D30" s="25">
        <f>D31+D32</f>
        <v>2591200.57</v>
      </c>
      <c r="E30" s="17">
        <f t="shared" si="1"/>
        <v>178.10211657740484</v>
      </c>
    </row>
    <row r="31" spans="1:5" ht="75" customHeight="1">
      <c r="A31" s="18">
        <v>11105013</v>
      </c>
      <c r="B31" s="19" t="s">
        <v>21</v>
      </c>
      <c r="C31" s="20">
        <v>986642</v>
      </c>
      <c r="D31" s="21">
        <v>2179007.42</v>
      </c>
      <c r="E31" s="22">
        <f t="shared" si="1"/>
        <v>220.85086789331893</v>
      </c>
    </row>
    <row r="32" spans="1:5" ht="62.25" customHeight="1">
      <c r="A32" s="18">
        <v>11105035</v>
      </c>
      <c r="B32" s="19" t="s">
        <v>22</v>
      </c>
      <c r="C32" s="20">
        <v>468254</v>
      </c>
      <c r="D32" s="21">
        <v>412193.15</v>
      </c>
      <c r="E32" s="22">
        <f>D32/C32%</f>
        <v>88.0276836930384</v>
      </c>
    </row>
    <row r="33" spans="1:5" ht="24.75" customHeight="1">
      <c r="A33" s="23">
        <v>11300000</v>
      </c>
      <c r="B33" s="49" t="s">
        <v>138</v>
      </c>
      <c r="C33" s="25">
        <f>C34</f>
        <v>0</v>
      </c>
      <c r="D33" s="25">
        <f>D34</f>
        <v>0</v>
      </c>
      <c r="E33" s="50">
        <v>0</v>
      </c>
    </row>
    <row r="34" spans="1:5" ht="30.75" customHeight="1">
      <c r="A34" s="18">
        <v>11302995</v>
      </c>
      <c r="B34" s="47" t="s">
        <v>139</v>
      </c>
      <c r="C34" s="20">
        <v>0</v>
      </c>
      <c r="D34" s="20">
        <v>0</v>
      </c>
      <c r="E34" s="48">
        <v>0</v>
      </c>
    </row>
    <row r="35" spans="1:5" ht="21.75" customHeight="1">
      <c r="A35" s="23">
        <v>11400000</v>
      </c>
      <c r="B35" s="29" t="s">
        <v>23</v>
      </c>
      <c r="C35" s="25">
        <f>C36+C37+C38</f>
        <v>1000000</v>
      </c>
      <c r="D35" s="25">
        <f>D36+D37+D38</f>
        <v>241745.33</v>
      </c>
      <c r="E35" s="17">
        <f>D35/C35%</f>
        <v>24.174533</v>
      </c>
    </row>
    <row r="36" spans="1:5" ht="41.25" customHeight="1">
      <c r="A36" s="18">
        <v>11406013</v>
      </c>
      <c r="B36" s="19" t="s">
        <v>24</v>
      </c>
      <c r="C36" s="20">
        <v>1000000</v>
      </c>
      <c r="D36" s="21">
        <v>241745.33</v>
      </c>
      <c r="E36" s="22">
        <f>D36/C36%</f>
        <v>24.174533</v>
      </c>
    </row>
    <row r="37" spans="1:5" ht="45" customHeight="1">
      <c r="A37" s="18">
        <v>11406025</v>
      </c>
      <c r="B37" s="19" t="s">
        <v>85</v>
      </c>
      <c r="C37" s="20">
        <v>0</v>
      </c>
      <c r="D37" s="21">
        <v>0</v>
      </c>
      <c r="E37" s="22">
        <v>0</v>
      </c>
    </row>
    <row r="38" spans="1:5" ht="66.75" customHeight="1">
      <c r="A38" s="18">
        <v>11402053</v>
      </c>
      <c r="B38" s="19" t="s">
        <v>86</v>
      </c>
      <c r="C38" s="20">
        <v>0</v>
      </c>
      <c r="D38" s="21">
        <v>0</v>
      </c>
      <c r="E38" s="22">
        <v>0</v>
      </c>
    </row>
    <row r="39" spans="1:5" ht="22.5" customHeight="1">
      <c r="A39" s="23">
        <v>11502050</v>
      </c>
      <c r="B39" s="29" t="s">
        <v>25</v>
      </c>
      <c r="C39" s="25">
        <f>C40</f>
        <v>0</v>
      </c>
      <c r="D39" s="26">
        <f>D40</f>
        <v>0</v>
      </c>
      <c r="E39" s="17">
        <v>0</v>
      </c>
    </row>
    <row r="40" spans="1:5" ht="21.75" customHeight="1">
      <c r="A40" s="18">
        <v>11502050</v>
      </c>
      <c r="B40" s="19" t="s">
        <v>25</v>
      </c>
      <c r="C40" s="20">
        <v>0</v>
      </c>
      <c r="D40" s="21">
        <v>0</v>
      </c>
      <c r="E40" s="22">
        <v>0</v>
      </c>
    </row>
    <row r="41" spans="1:5" ht="15.75" customHeight="1">
      <c r="A41" s="23">
        <v>1160000000</v>
      </c>
      <c r="B41" s="29" t="s">
        <v>26</v>
      </c>
      <c r="C41" s="25">
        <f>C42+C43+C44+C45</f>
        <v>150000</v>
      </c>
      <c r="D41" s="25">
        <f>D42+D43+D44+D45</f>
        <v>17958.39</v>
      </c>
      <c r="E41" s="17">
        <f>D41/C41%</f>
        <v>11.97226</v>
      </c>
    </row>
    <row r="42" spans="1:5" ht="78.75" customHeight="1">
      <c r="A42" s="18">
        <v>11607090</v>
      </c>
      <c r="B42" s="32" t="s">
        <v>124</v>
      </c>
      <c r="C42" s="20">
        <v>0</v>
      </c>
      <c r="D42" s="20">
        <v>0</v>
      </c>
      <c r="E42" s="22">
        <v>0</v>
      </c>
    </row>
    <row r="43" spans="1:5" ht="112.5" customHeight="1">
      <c r="A43" s="18">
        <v>11610061</v>
      </c>
      <c r="B43" s="51" t="s">
        <v>140</v>
      </c>
      <c r="C43" s="20">
        <v>150000</v>
      </c>
      <c r="D43" s="20">
        <v>12453.61</v>
      </c>
      <c r="E43" s="22">
        <f>D43/C43*100</f>
        <v>8.302406666666668</v>
      </c>
    </row>
    <row r="44" spans="1:5" ht="58.5" customHeight="1">
      <c r="A44" s="18">
        <v>11610123</v>
      </c>
      <c r="B44" s="32" t="s">
        <v>129</v>
      </c>
      <c r="C44" s="20">
        <v>0</v>
      </c>
      <c r="D44" s="20">
        <v>0</v>
      </c>
      <c r="E44" s="22">
        <v>0</v>
      </c>
    </row>
    <row r="45" spans="1:5" ht="58.5" customHeight="1">
      <c r="A45" s="18">
        <v>11602020</v>
      </c>
      <c r="B45" s="31" t="s">
        <v>136</v>
      </c>
      <c r="C45" s="20">
        <v>0</v>
      </c>
      <c r="D45" s="20">
        <v>5504.78</v>
      </c>
      <c r="E45" s="22">
        <v>0</v>
      </c>
    </row>
    <row r="46" spans="1:5" ht="21.75" customHeight="1">
      <c r="A46" s="23">
        <v>1170000000</v>
      </c>
      <c r="B46" s="29" t="s">
        <v>83</v>
      </c>
      <c r="C46" s="25">
        <f>C47+C48+C49</f>
        <v>72768</v>
      </c>
      <c r="D46" s="25">
        <f>D47+D48+D49</f>
        <v>1607489.64</v>
      </c>
      <c r="E46" s="17">
        <v>0</v>
      </c>
    </row>
    <row r="47" spans="1:5" ht="26.25" customHeight="1">
      <c r="A47" s="18">
        <v>1170105013</v>
      </c>
      <c r="B47" s="62" t="s">
        <v>88</v>
      </c>
      <c r="C47" s="20">
        <v>0</v>
      </c>
      <c r="D47" s="21">
        <v>0</v>
      </c>
      <c r="E47" s="22">
        <v>0</v>
      </c>
    </row>
    <row r="48" spans="1:5" ht="27.75" customHeight="1">
      <c r="A48" s="18">
        <v>1171503013</v>
      </c>
      <c r="B48" s="61" t="s">
        <v>198</v>
      </c>
      <c r="C48" s="20">
        <v>72768</v>
      </c>
      <c r="D48" s="21">
        <v>72768</v>
      </c>
      <c r="E48" s="22">
        <v>0</v>
      </c>
    </row>
    <row r="49" spans="1:5" ht="28.5" customHeight="1">
      <c r="A49" s="18">
        <v>1170505013</v>
      </c>
      <c r="B49" s="63" t="s">
        <v>305</v>
      </c>
      <c r="C49" s="20">
        <v>0</v>
      </c>
      <c r="D49" s="21">
        <v>1534721.64</v>
      </c>
      <c r="E49" s="22">
        <v>0</v>
      </c>
    </row>
    <row r="50" spans="1:5" ht="15" customHeight="1">
      <c r="A50" s="23"/>
      <c r="B50" s="29" t="s">
        <v>27</v>
      </c>
      <c r="C50" s="25">
        <f>C28+C29</f>
        <v>80222124</v>
      </c>
      <c r="D50" s="25">
        <f>D28+D29</f>
        <v>81157603.72</v>
      </c>
      <c r="E50" s="17">
        <f aca="true" t="shared" si="2" ref="E50:E60">D50/C50%</f>
        <v>101.16611188205388</v>
      </c>
    </row>
    <row r="51" spans="1:5" ht="16.5" customHeight="1">
      <c r="A51" s="23"/>
      <c r="B51" s="29" t="s">
        <v>28</v>
      </c>
      <c r="C51" s="25">
        <f>SUM(C52:C61)</f>
        <v>104775004.05</v>
      </c>
      <c r="D51" s="25">
        <f>SUM(D52:D61)</f>
        <v>104572640.9</v>
      </c>
      <c r="E51" s="17">
        <f t="shared" si="2"/>
        <v>99.80685932505102</v>
      </c>
    </row>
    <row r="52" spans="1:5" ht="22.5" customHeight="1">
      <c r="A52" s="33" t="s">
        <v>90</v>
      </c>
      <c r="B52" s="19" t="s">
        <v>29</v>
      </c>
      <c r="C52" s="20">
        <v>4551437</v>
      </c>
      <c r="D52" s="20">
        <v>4551437</v>
      </c>
      <c r="E52" s="22">
        <f t="shared" si="2"/>
        <v>100</v>
      </c>
    </row>
    <row r="53" spans="1:5" ht="49.5" customHeight="1">
      <c r="A53" s="33" t="s">
        <v>125</v>
      </c>
      <c r="B53" s="32" t="s">
        <v>126</v>
      </c>
      <c r="C53" s="20">
        <v>515592</v>
      </c>
      <c r="D53" s="20">
        <v>515592</v>
      </c>
      <c r="E53" s="22">
        <f t="shared" si="2"/>
        <v>100</v>
      </c>
    </row>
    <row r="54" spans="1:5" ht="36.75" customHeight="1">
      <c r="A54" s="33" t="s">
        <v>119</v>
      </c>
      <c r="B54" s="32" t="s">
        <v>120</v>
      </c>
      <c r="C54" s="20">
        <v>3722723.55</v>
      </c>
      <c r="D54" s="20">
        <v>3722723.55</v>
      </c>
      <c r="E54" s="22">
        <f t="shared" si="2"/>
        <v>100.00000000000001</v>
      </c>
    </row>
    <row r="55" spans="1:5" ht="54" customHeight="1">
      <c r="A55" s="33" t="s">
        <v>137</v>
      </c>
      <c r="B55" s="32" t="s">
        <v>121</v>
      </c>
      <c r="C55" s="20">
        <v>5014408.5</v>
      </c>
      <c r="D55" s="20">
        <v>5014408.5</v>
      </c>
      <c r="E55" s="22">
        <f t="shared" si="2"/>
        <v>100</v>
      </c>
    </row>
    <row r="56" spans="1:5" ht="72" customHeight="1">
      <c r="A56" s="33" t="s">
        <v>204</v>
      </c>
      <c r="B56" s="60" t="s">
        <v>205</v>
      </c>
      <c r="C56" s="20">
        <v>421200</v>
      </c>
      <c r="D56" s="20">
        <v>421200</v>
      </c>
      <c r="E56" s="22">
        <f t="shared" si="2"/>
        <v>100</v>
      </c>
    </row>
    <row r="57" spans="1:5" ht="72" customHeight="1">
      <c r="A57" s="33" t="s">
        <v>306</v>
      </c>
      <c r="B57" s="60" t="s">
        <v>307</v>
      </c>
      <c r="C57" s="20">
        <v>1300000</v>
      </c>
      <c r="D57" s="66">
        <v>1108005.79</v>
      </c>
      <c r="E57" s="22">
        <f t="shared" si="2"/>
        <v>85.23121461538462</v>
      </c>
    </row>
    <row r="58" spans="1:5" ht="48.75" customHeight="1">
      <c r="A58" s="33" t="s">
        <v>308</v>
      </c>
      <c r="B58" s="60" t="s">
        <v>309</v>
      </c>
      <c r="C58" s="20">
        <v>17420800</v>
      </c>
      <c r="D58" s="66">
        <v>17420800</v>
      </c>
      <c r="E58" s="22">
        <f t="shared" si="2"/>
        <v>100</v>
      </c>
    </row>
    <row r="59" spans="1:5" ht="78.75" customHeight="1">
      <c r="A59" s="33" t="s">
        <v>206</v>
      </c>
      <c r="B59" s="59" t="s">
        <v>207</v>
      </c>
      <c r="C59" s="20">
        <v>70000000</v>
      </c>
      <c r="D59" s="20">
        <v>70000000</v>
      </c>
      <c r="E59" s="22">
        <f t="shared" si="2"/>
        <v>100</v>
      </c>
    </row>
    <row r="60" spans="1:5" ht="88.5" customHeight="1">
      <c r="A60" s="33" t="s">
        <v>298</v>
      </c>
      <c r="B60" s="58" t="s">
        <v>299</v>
      </c>
      <c r="C60" s="20">
        <v>1828843</v>
      </c>
      <c r="D60" s="20">
        <v>1766424.06</v>
      </c>
      <c r="E60" s="22">
        <f t="shared" si="2"/>
        <v>96.58697110686921</v>
      </c>
    </row>
    <row r="61" spans="1:5" ht="43.5" customHeight="1">
      <c r="A61" s="33" t="s">
        <v>158</v>
      </c>
      <c r="B61" s="53" t="s">
        <v>141</v>
      </c>
      <c r="C61" s="20">
        <v>0</v>
      </c>
      <c r="D61" s="20">
        <v>52050</v>
      </c>
      <c r="E61" s="22">
        <v>0</v>
      </c>
    </row>
    <row r="62" spans="1:5" ht="12.75">
      <c r="A62" s="23"/>
      <c r="B62" s="29" t="s">
        <v>30</v>
      </c>
      <c r="C62" s="25">
        <f>C50+C51</f>
        <v>184997128.05</v>
      </c>
      <c r="D62" s="25">
        <f>D50+D51</f>
        <v>185730244.62</v>
      </c>
      <c r="E62" s="17">
        <f>D62/C62%</f>
        <v>100.39628537898267</v>
      </c>
    </row>
    <row r="63" spans="1:5" ht="16.5" customHeight="1">
      <c r="A63" s="18"/>
      <c r="B63" s="34" t="s">
        <v>31</v>
      </c>
      <c r="C63" s="21">
        <f>C62-C227</f>
        <v>-9786894.74000001</v>
      </c>
      <c r="D63" s="21">
        <f>D62-D227</f>
        <v>-4915106.230000049</v>
      </c>
      <c r="E63" s="17"/>
    </row>
    <row r="64" spans="1:5" ht="15.75" customHeight="1">
      <c r="A64" s="18"/>
      <c r="B64" s="35" t="s">
        <v>32</v>
      </c>
      <c r="C64" s="20"/>
      <c r="D64" s="21"/>
      <c r="E64" s="17"/>
    </row>
    <row r="65" spans="1:5" ht="12.75">
      <c r="A65" s="36" t="s">
        <v>33</v>
      </c>
      <c r="B65" s="37" t="s">
        <v>34</v>
      </c>
      <c r="C65" s="38"/>
      <c r="D65" s="26"/>
      <c r="E65" s="17"/>
    </row>
    <row r="66" spans="1:5" ht="17.25" customHeight="1">
      <c r="A66" s="23" t="s">
        <v>35</v>
      </c>
      <c r="B66" s="39" t="s">
        <v>36</v>
      </c>
      <c r="C66" s="25">
        <f>C67+C84+C88</f>
        <v>15950216</v>
      </c>
      <c r="D66" s="25">
        <f>D67+D84+D88</f>
        <v>15696076.64</v>
      </c>
      <c r="E66" s="17">
        <f aca="true" t="shared" si="3" ref="E66:E77">D66/C66%</f>
        <v>98.40667135793021</v>
      </c>
    </row>
    <row r="67" spans="1:5" ht="44.25" customHeight="1">
      <c r="A67" s="23" t="s">
        <v>37</v>
      </c>
      <c r="B67" s="39" t="s">
        <v>38</v>
      </c>
      <c r="C67" s="25">
        <f>C68+C81</f>
        <v>15234624</v>
      </c>
      <c r="D67" s="25">
        <f>D68+D81</f>
        <v>15019339.64</v>
      </c>
      <c r="E67" s="17">
        <f t="shared" si="3"/>
        <v>98.58687447750599</v>
      </c>
    </row>
    <row r="68" spans="1:5" ht="72" customHeight="1">
      <c r="A68" s="57">
        <v>0</v>
      </c>
      <c r="B68" s="39" t="s">
        <v>248</v>
      </c>
      <c r="C68" s="25">
        <f>C69+C78</f>
        <v>15196756</v>
      </c>
      <c r="D68" s="25">
        <f>D69+D78</f>
        <v>14981471.64</v>
      </c>
      <c r="E68" s="17">
        <f t="shared" si="3"/>
        <v>98.58335318406112</v>
      </c>
    </row>
    <row r="69" spans="1:5" ht="16.5" customHeight="1">
      <c r="A69" s="40" t="s">
        <v>75</v>
      </c>
      <c r="B69" s="39" t="s">
        <v>39</v>
      </c>
      <c r="C69" s="25">
        <f>C70+C71+C72+C73+C75+C76+C77+C74</f>
        <v>14279798</v>
      </c>
      <c r="D69" s="25">
        <f>D70+D71+D72+D73+D75+D76+D77+D74</f>
        <v>14064513.64</v>
      </c>
      <c r="E69" s="17">
        <f t="shared" si="3"/>
        <v>98.49238511637209</v>
      </c>
    </row>
    <row r="70" spans="1:5" ht="24.75" customHeight="1">
      <c r="A70" s="33" t="s">
        <v>91</v>
      </c>
      <c r="B70" s="41" t="s">
        <v>94</v>
      </c>
      <c r="C70" s="20">
        <v>8129630</v>
      </c>
      <c r="D70" s="21">
        <v>8129630</v>
      </c>
      <c r="E70" s="22">
        <f t="shared" si="3"/>
        <v>100</v>
      </c>
    </row>
    <row r="71" spans="1:5" ht="56.25" customHeight="1">
      <c r="A71" s="33" t="s">
        <v>92</v>
      </c>
      <c r="B71" s="41" t="s">
        <v>95</v>
      </c>
      <c r="C71" s="20">
        <v>2455148</v>
      </c>
      <c r="D71" s="21">
        <v>2283287.64</v>
      </c>
      <c r="E71" s="22">
        <f t="shared" si="3"/>
        <v>93</v>
      </c>
    </row>
    <row r="72" spans="1:5" s="42" customFormat="1" ht="29.25" customHeight="1">
      <c r="A72" s="33" t="s">
        <v>93</v>
      </c>
      <c r="B72" s="41" t="s">
        <v>96</v>
      </c>
      <c r="C72" s="20">
        <v>1132353</v>
      </c>
      <c r="D72" s="21">
        <v>1132353</v>
      </c>
      <c r="E72" s="22">
        <f t="shared" si="3"/>
        <v>100</v>
      </c>
    </row>
    <row r="73" spans="1:5" s="42" customFormat="1" ht="12.75">
      <c r="A73" s="33" t="s">
        <v>97</v>
      </c>
      <c r="B73" s="41" t="s">
        <v>98</v>
      </c>
      <c r="C73" s="20">
        <v>1887910</v>
      </c>
      <c r="D73" s="43">
        <v>1887910</v>
      </c>
      <c r="E73" s="22">
        <f t="shared" si="3"/>
        <v>100.00000000000001</v>
      </c>
    </row>
    <row r="74" spans="1:5" s="42" customFormat="1" ht="12.75">
      <c r="A74" s="33" t="s">
        <v>143</v>
      </c>
      <c r="B74" s="41" t="s">
        <v>144</v>
      </c>
      <c r="C74" s="20">
        <v>361247</v>
      </c>
      <c r="D74" s="43">
        <v>361247</v>
      </c>
      <c r="E74" s="22">
        <f t="shared" si="3"/>
        <v>100</v>
      </c>
    </row>
    <row r="75" spans="1:5" s="42" customFormat="1" ht="48" customHeight="1">
      <c r="A75" s="33" t="s">
        <v>99</v>
      </c>
      <c r="B75" s="44" t="s">
        <v>100</v>
      </c>
      <c r="C75" s="20">
        <v>155224</v>
      </c>
      <c r="D75" s="45">
        <v>116800</v>
      </c>
      <c r="E75" s="22">
        <f t="shared" si="3"/>
        <v>75.24609596454157</v>
      </c>
    </row>
    <row r="76" spans="1:5" s="42" customFormat="1" ht="12.75">
      <c r="A76" s="33" t="s">
        <v>101</v>
      </c>
      <c r="B76" s="41" t="s">
        <v>102</v>
      </c>
      <c r="C76" s="20">
        <v>5000</v>
      </c>
      <c r="D76" s="43">
        <v>0</v>
      </c>
      <c r="E76" s="22">
        <v>0</v>
      </c>
    </row>
    <row r="77" spans="1:5" s="42" customFormat="1" ht="12.75">
      <c r="A77" s="33" t="s">
        <v>103</v>
      </c>
      <c r="B77" s="41" t="s">
        <v>104</v>
      </c>
      <c r="C77" s="20">
        <v>153286</v>
      </c>
      <c r="D77" s="20">
        <v>153286</v>
      </c>
      <c r="E77" s="22">
        <f t="shared" si="3"/>
        <v>100</v>
      </c>
    </row>
    <row r="78" spans="1:5" ht="33.75" customHeight="1">
      <c r="A78" s="40" t="s">
        <v>76</v>
      </c>
      <c r="B78" s="39" t="s">
        <v>41</v>
      </c>
      <c r="C78" s="25">
        <f>C79+C80</f>
        <v>916958</v>
      </c>
      <c r="D78" s="25">
        <f>D79+D80</f>
        <v>916958</v>
      </c>
      <c r="E78" s="17">
        <f>D78/C78%</f>
        <v>100</v>
      </c>
    </row>
    <row r="79" spans="1:5" ht="22.5">
      <c r="A79" s="33" t="s">
        <v>105</v>
      </c>
      <c r="B79" s="41" t="s">
        <v>94</v>
      </c>
      <c r="C79" s="20">
        <v>704283</v>
      </c>
      <c r="D79" s="21">
        <v>704283</v>
      </c>
      <c r="E79" s="22">
        <f>D79/C79%</f>
        <v>100</v>
      </c>
    </row>
    <row r="80" spans="1:5" ht="58.5" customHeight="1">
      <c r="A80" s="33" t="s">
        <v>106</v>
      </c>
      <c r="B80" s="41" t="s">
        <v>95</v>
      </c>
      <c r="C80" s="20">
        <v>212675</v>
      </c>
      <c r="D80" s="21">
        <v>212675</v>
      </c>
      <c r="E80" s="22">
        <f>D80/C80%</f>
        <v>100</v>
      </c>
    </row>
    <row r="81" spans="1:5" ht="36.75" customHeight="1">
      <c r="A81" s="40" t="s">
        <v>261</v>
      </c>
      <c r="B81" s="39" t="s">
        <v>262</v>
      </c>
      <c r="C81" s="25">
        <f>C82</f>
        <v>37868</v>
      </c>
      <c r="D81" s="25">
        <f>D82</f>
        <v>37868</v>
      </c>
      <c r="E81" s="17">
        <f>D81/C81%</f>
        <v>100</v>
      </c>
    </row>
    <row r="82" spans="1:5" ht="31.5" customHeight="1">
      <c r="A82" s="40" t="s">
        <v>69</v>
      </c>
      <c r="B82" s="39" t="s">
        <v>67</v>
      </c>
      <c r="C82" s="25">
        <f>C83</f>
        <v>37868</v>
      </c>
      <c r="D82" s="25">
        <f>D83</f>
        <v>37868</v>
      </c>
      <c r="E82" s="17">
        <f>E83</f>
        <v>100</v>
      </c>
    </row>
    <row r="83" spans="1:5" ht="12.75">
      <c r="A83" s="33" t="s">
        <v>70</v>
      </c>
      <c r="B83" s="41" t="s">
        <v>107</v>
      </c>
      <c r="C83" s="20">
        <v>37868</v>
      </c>
      <c r="D83" s="21">
        <v>37868</v>
      </c>
      <c r="E83" s="22">
        <f>D83/C83*100</f>
        <v>100</v>
      </c>
    </row>
    <row r="84" spans="1:5" ht="12.75">
      <c r="A84" s="40" t="s">
        <v>264</v>
      </c>
      <c r="B84" s="39" t="s">
        <v>66</v>
      </c>
      <c r="C84" s="25">
        <f aca="true" t="shared" si="4" ref="C84:D86">C85</f>
        <v>38855</v>
      </c>
      <c r="D84" s="25">
        <f t="shared" si="4"/>
        <v>0</v>
      </c>
      <c r="E84" s="17">
        <v>0</v>
      </c>
    </row>
    <row r="85" spans="1:5" ht="52.5">
      <c r="A85" s="40" t="s">
        <v>263</v>
      </c>
      <c r="B85" s="39" t="s">
        <v>248</v>
      </c>
      <c r="C85" s="25">
        <f t="shared" si="4"/>
        <v>38855</v>
      </c>
      <c r="D85" s="25">
        <f t="shared" si="4"/>
        <v>0</v>
      </c>
      <c r="E85" s="17">
        <v>0</v>
      </c>
    </row>
    <row r="86" spans="1:5" ht="12.75">
      <c r="A86" s="40" t="s">
        <v>77</v>
      </c>
      <c r="B86" s="39" t="s">
        <v>64</v>
      </c>
      <c r="C86" s="25">
        <f t="shared" si="4"/>
        <v>38855</v>
      </c>
      <c r="D86" s="25">
        <f t="shared" si="4"/>
        <v>0</v>
      </c>
      <c r="E86" s="17">
        <v>0</v>
      </c>
    </row>
    <row r="87" spans="1:5" ht="12.75">
      <c r="A87" s="33" t="s">
        <v>78</v>
      </c>
      <c r="B87" s="41" t="s">
        <v>65</v>
      </c>
      <c r="C87" s="20">
        <v>38855</v>
      </c>
      <c r="D87" s="21">
        <v>0</v>
      </c>
      <c r="E87" s="22">
        <v>0</v>
      </c>
    </row>
    <row r="88" spans="1:5" ht="12.75">
      <c r="A88" s="40" t="s">
        <v>42</v>
      </c>
      <c r="B88" s="39" t="s">
        <v>43</v>
      </c>
      <c r="C88" s="25">
        <f>C89+C93</f>
        <v>676737</v>
      </c>
      <c r="D88" s="25">
        <f>D89+D93</f>
        <v>676737</v>
      </c>
      <c r="E88" s="17">
        <f>D88/C88%</f>
        <v>100</v>
      </c>
    </row>
    <row r="89" spans="1:5" ht="55.5" customHeight="1">
      <c r="A89" s="40" t="s">
        <v>265</v>
      </c>
      <c r="B89" s="39" t="s">
        <v>248</v>
      </c>
      <c r="C89" s="25">
        <f>C90</f>
        <v>515592</v>
      </c>
      <c r="D89" s="25">
        <f>D90</f>
        <v>515592</v>
      </c>
      <c r="E89" s="17">
        <f>D89/C89%</f>
        <v>100</v>
      </c>
    </row>
    <row r="90" spans="1:5" ht="36.75" customHeight="1">
      <c r="A90" s="40" t="s">
        <v>116</v>
      </c>
      <c r="B90" s="39" t="s">
        <v>84</v>
      </c>
      <c r="C90" s="25">
        <f>C91+C92</f>
        <v>515592</v>
      </c>
      <c r="D90" s="25">
        <f>D91+D92</f>
        <v>515592</v>
      </c>
      <c r="E90" s="17">
        <f>D90/C90%</f>
        <v>100</v>
      </c>
    </row>
    <row r="91" spans="1:5" ht="24" customHeight="1">
      <c r="A91" s="33" t="s">
        <v>117</v>
      </c>
      <c r="B91" s="41" t="s">
        <v>94</v>
      </c>
      <c r="C91" s="20">
        <v>396000</v>
      </c>
      <c r="D91" s="21">
        <v>396000</v>
      </c>
      <c r="E91" s="22">
        <f>D91/C91*100</f>
        <v>100</v>
      </c>
    </row>
    <row r="92" spans="1:5" ht="44.25" customHeight="1">
      <c r="A92" s="33" t="s">
        <v>118</v>
      </c>
      <c r="B92" s="41" t="s">
        <v>95</v>
      </c>
      <c r="C92" s="20">
        <v>119592</v>
      </c>
      <c r="D92" s="21">
        <v>119592</v>
      </c>
      <c r="E92" s="22">
        <f>D92/C92*100</f>
        <v>100</v>
      </c>
    </row>
    <row r="93" spans="1:5" ht="27" customHeight="1">
      <c r="A93" s="40" t="s">
        <v>300</v>
      </c>
      <c r="B93" s="39" t="s">
        <v>64</v>
      </c>
      <c r="C93" s="25">
        <f>C94</f>
        <v>161145</v>
      </c>
      <c r="D93" s="25">
        <f>D94</f>
        <v>161145</v>
      </c>
      <c r="E93" s="22">
        <f>D93/C93*100</f>
        <v>100</v>
      </c>
    </row>
    <row r="94" spans="1:5" ht="38.25" customHeight="1">
      <c r="A94" s="33" t="s">
        <v>316</v>
      </c>
      <c r="B94" s="41" t="s">
        <v>317</v>
      </c>
      <c r="C94" s="20">
        <v>161145</v>
      </c>
      <c r="D94" s="21">
        <v>161145</v>
      </c>
      <c r="E94" s="22">
        <f>D94/C94*100</f>
        <v>100</v>
      </c>
    </row>
    <row r="95" spans="1:5" ht="43.5" customHeight="1">
      <c r="A95" s="40" t="s">
        <v>266</v>
      </c>
      <c r="B95" s="39" t="s">
        <v>150</v>
      </c>
      <c r="C95" s="25">
        <f>C96+C103</f>
        <v>4895096.98</v>
      </c>
      <c r="D95" s="25">
        <f>D96+D103</f>
        <v>4149260.7199999997</v>
      </c>
      <c r="E95" s="17">
        <f>D95/C95%</f>
        <v>84.76360605219305</v>
      </c>
    </row>
    <row r="96" spans="1:5" ht="55.5" customHeight="1">
      <c r="A96" s="40" t="s">
        <v>267</v>
      </c>
      <c r="B96" s="39" t="s">
        <v>248</v>
      </c>
      <c r="C96" s="25">
        <f>C97+C101</f>
        <v>1437511.98</v>
      </c>
      <c r="D96" s="25">
        <f>D97+D101</f>
        <v>691675.72</v>
      </c>
      <c r="E96" s="17">
        <f>D96/C96%</f>
        <v>48.11617083010327</v>
      </c>
    </row>
    <row r="97" spans="1:5" ht="12.75">
      <c r="A97" s="40" t="s">
        <v>159</v>
      </c>
      <c r="B97" s="39" t="s">
        <v>160</v>
      </c>
      <c r="C97" s="25">
        <f>C98+C99+C100</f>
        <v>1202051</v>
      </c>
      <c r="D97" s="25">
        <f>D98+D99+D100</f>
        <v>594408.22</v>
      </c>
      <c r="E97" s="17">
        <f>D97/C97%</f>
        <v>49.44950089472077</v>
      </c>
    </row>
    <row r="98" spans="1:5" ht="12.75">
      <c r="A98" s="33" t="s">
        <v>161</v>
      </c>
      <c r="B98" s="41" t="s">
        <v>108</v>
      </c>
      <c r="C98" s="20">
        <v>535062</v>
      </c>
      <c r="D98" s="20">
        <v>247037.8</v>
      </c>
      <c r="E98" s="22">
        <f>D98/C98*100</f>
        <v>46.16993918461785</v>
      </c>
    </row>
    <row r="99" spans="1:5" ht="12.75">
      <c r="A99" s="33" t="s">
        <v>162</v>
      </c>
      <c r="B99" s="41" t="s">
        <v>40</v>
      </c>
      <c r="C99" s="20">
        <v>161589</v>
      </c>
      <c r="D99" s="20">
        <v>73397.42</v>
      </c>
      <c r="E99" s="22">
        <f>D99/C99*100</f>
        <v>45.42228740817754</v>
      </c>
    </row>
    <row r="100" spans="1:5" ht="12.75">
      <c r="A100" s="33" t="s">
        <v>163</v>
      </c>
      <c r="B100" s="41" t="s">
        <v>98</v>
      </c>
      <c r="C100" s="20">
        <v>505400</v>
      </c>
      <c r="D100" s="20">
        <v>273973</v>
      </c>
      <c r="E100" s="22">
        <f>D100/C100*100</f>
        <v>54.20914127423823</v>
      </c>
    </row>
    <row r="101" spans="1:5" ht="21">
      <c r="A101" s="40" t="s">
        <v>151</v>
      </c>
      <c r="B101" s="39" t="s">
        <v>80</v>
      </c>
      <c r="C101" s="25">
        <f>C102</f>
        <v>235460.98</v>
      </c>
      <c r="D101" s="25">
        <f>D102</f>
        <v>97267.5</v>
      </c>
      <c r="E101" s="17">
        <f>D101/C101*100</f>
        <v>41.309392324791986</v>
      </c>
    </row>
    <row r="102" spans="1:5" ht="12.75">
      <c r="A102" s="33" t="s">
        <v>152</v>
      </c>
      <c r="B102" s="41" t="s">
        <v>98</v>
      </c>
      <c r="C102" s="20">
        <v>235460.98</v>
      </c>
      <c r="D102" s="66">
        <v>97267.5</v>
      </c>
      <c r="E102" s="22">
        <f>D102/C102*100</f>
        <v>41.309392324791986</v>
      </c>
    </row>
    <row r="103" spans="1:5" ht="20.25" customHeight="1">
      <c r="A103" s="40" t="s">
        <v>268</v>
      </c>
      <c r="B103" s="39" t="s">
        <v>262</v>
      </c>
      <c r="C103" s="25">
        <f>C104+C106</f>
        <v>3457585</v>
      </c>
      <c r="D103" s="25">
        <f>D104+D106</f>
        <v>3457585</v>
      </c>
      <c r="E103" s="17">
        <f>D103/C103%</f>
        <v>100</v>
      </c>
    </row>
    <row r="104" spans="1:5" ht="36" customHeight="1">
      <c r="A104" s="40" t="s">
        <v>155</v>
      </c>
      <c r="B104" s="39" t="s">
        <v>63</v>
      </c>
      <c r="C104" s="25">
        <f>C105</f>
        <v>431250</v>
      </c>
      <c r="D104" s="25">
        <f>D105</f>
        <v>431250</v>
      </c>
      <c r="E104" s="17">
        <f>D104/C104%</f>
        <v>100</v>
      </c>
    </row>
    <row r="105" spans="1:5" ht="12.75">
      <c r="A105" s="33" t="s">
        <v>153</v>
      </c>
      <c r="B105" s="41" t="s">
        <v>107</v>
      </c>
      <c r="C105" s="20">
        <v>431250</v>
      </c>
      <c r="D105" s="21">
        <v>431250</v>
      </c>
      <c r="E105" s="22">
        <f>D105/C105%</f>
        <v>100</v>
      </c>
    </row>
    <row r="106" spans="1:5" ht="45.75" customHeight="1">
      <c r="A106" s="40" t="s">
        <v>156</v>
      </c>
      <c r="B106" s="39" t="s">
        <v>62</v>
      </c>
      <c r="C106" s="25">
        <f>C107</f>
        <v>3026335</v>
      </c>
      <c r="D106" s="25">
        <f>D107</f>
        <v>3026335</v>
      </c>
      <c r="E106" s="17">
        <f>E107</f>
        <v>100</v>
      </c>
    </row>
    <row r="107" spans="1:5" ht="12.75">
      <c r="A107" s="33" t="s">
        <v>154</v>
      </c>
      <c r="B107" s="41" t="s">
        <v>107</v>
      </c>
      <c r="C107" s="20">
        <v>3026335</v>
      </c>
      <c r="D107" s="21">
        <v>3026335</v>
      </c>
      <c r="E107" s="22">
        <f>D107/C107%</f>
        <v>100</v>
      </c>
    </row>
    <row r="108" spans="1:7" ht="12.75">
      <c r="A108" s="40" t="s">
        <v>44</v>
      </c>
      <c r="B108" s="39" t="s">
        <v>45</v>
      </c>
      <c r="C108" s="25">
        <f>C109+C113+C125</f>
        <v>34435702.17</v>
      </c>
      <c r="D108" s="25">
        <f>D109+D113+D125</f>
        <v>34435702.17</v>
      </c>
      <c r="E108" s="17">
        <f>D108/C108%</f>
        <v>100</v>
      </c>
      <c r="G108" s="5" t="s">
        <v>68</v>
      </c>
    </row>
    <row r="109" spans="1:5" ht="12.75">
      <c r="A109" s="40" t="s">
        <v>71</v>
      </c>
      <c r="B109" s="39" t="s">
        <v>46</v>
      </c>
      <c r="C109" s="25">
        <f aca="true" t="shared" si="5" ref="C109:D111">C110</f>
        <v>367920</v>
      </c>
      <c r="D109" s="25">
        <f t="shared" si="5"/>
        <v>367920</v>
      </c>
      <c r="E109" s="17">
        <f>D109/C109*100</f>
        <v>100</v>
      </c>
    </row>
    <row r="110" spans="1:5" ht="26.25" customHeight="1">
      <c r="A110" s="40" t="s">
        <v>269</v>
      </c>
      <c r="B110" s="39" t="s">
        <v>262</v>
      </c>
      <c r="C110" s="25">
        <f t="shared" si="5"/>
        <v>367920</v>
      </c>
      <c r="D110" s="25">
        <f t="shared" si="5"/>
        <v>367920</v>
      </c>
      <c r="E110" s="17">
        <f>D110/C110*100</f>
        <v>100</v>
      </c>
    </row>
    <row r="111" spans="1:5" ht="48" customHeight="1">
      <c r="A111" s="40" t="s">
        <v>72</v>
      </c>
      <c r="B111" s="39" t="s">
        <v>47</v>
      </c>
      <c r="C111" s="25">
        <f t="shared" si="5"/>
        <v>367920</v>
      </c>
      <c r="D111" s="25">
        <f t="shared" si="5"/>
        <v>367920</v>
      </c>
      <c r="E111" s="17">
        <f>E112</f>
        <v>100</v>
      </c>
    </row>
    <row r="112" spans="1:5" ht="12.75">
      <c r="A112" s="33" t="s">
        <v>109</v>
      </c>
      <c r="B112" s="41" t="s">
        <v>107</v>
      </c>
      <c r="C112" s="20">
        <v>367920</v>
      </c>
      <c r="D112" s="21">
        <v>367920</v>
      </c>
      <c r="E112" s="22">
        <f aca="true" t="shared" si="6" ref="E112:E118">D112/C112%</f>
        <v>100</v>
      </c>
    </row>
    <row r="113" spans="1:5" ht="12.75">
      <c r="A113" s="40" t="s">
        <v>73</v>
      </c>
      <c r="B113" s="39" t="s">
        <v>48</v>
      </c>
      <c r="C113" s="25">
        <f>C114</f>
        <v>25960134.28</v>
      </c>
      <c r="D113" s="25">
        <f>D114</f>
        <v>25960134.28</v>
      </c>
      <c r="E113" s="17">
        <f t="shared" si="6"/>
        <v>100</v>
      </c>
    </row>
    <row r="114" spans="1:5" ht="41.25" customHeight="1">
      <c r="A114" s="40" t="s">
        <v>270</v>
      </c>
      <c r="B114" s="39" t="s">
        <v>273</v>
      </c>
      <c r="C114" s="25">
        <f>C115+C119</f>
        <v>25960134.28</v>
      </c>
      <c r="D114" s="25">
        <f>D115+D119</f>
        <v>25960134.28</v>
      </c>
      <c r="E114" s="17">
        <f t="shared" si="6"/>
        <v>100</v>
      </c>
    </row>
    <row r="115" spans="1:5" ht="41.25" customHeight="1">
      <c r="A115" s="40" t="s">
        <v>271</v>
      </c>
      <c r="B115" s="39" t="s">
        <v>274</v>
      </c>
      <c r="C115" s="25">
        <f aca="true" t="shared" si="7" ref="C115:D117">C116</f>
        <v>1114408</v>
      </c>
      <c r="D115" s="25">
        <f t="shared" si="7"/>
        <v>1114408</v>
      </c>
      <c r="E115" s="17">
        <f t="shared" si="6"/>
        <v>100</v>
      </c>
    </row>
    <row r="116" spans="1:5" ht="36" customHeight="1">
      <c r="A116" s="40" t="s">
        <v>272</v>
      </c>
      <c r="B116" s="39" t="s">
        <v>165</v>
      </c>
      <c r="C116" s="25">
        <f t="shared" si="7"/>
        <v>1114408</v>
      </c>
      <c r="D116" s="25">
        <f t="shared" si="7"/>
        <v>1114408</v>
      </c>
      <c r="E116" s="17">
        <f t="shared" si="6"/>
        <v>100</v>
      </c>
    </row>
    <row r="117" spans="1:5" ht="23.25" customHeight="1">
      <c r="A117" s="40" t="s">
        <v>164</v>
      </c>
      <c r="B117" s="39" t="s">
        <v>80</v>
      </c>
      <c r="C117" s="25">
        <f t="shared" si="7"/>
        <v>1114408</v>
      </c>
      <c r="D117" s="25">
        <f t="shared" si="7"/>
        <v>1114408</v>
      </c>
      <c r="E117" s="17">
        <f t="shared" si="6"/>
        <v>100</v>
      </c>
    </row>
    <row r="118" spans="1:5" ht="12.75">
      <c r="A118" s="33" t="s">
        <v>166</v>
      </c>
      <c r="B118" s="41" t="s">
        <v>98</v>
      </c>
      <c r="C118" s="20">
        <v>1114408</v>
      </c>
      <c r="D118" s="21">
        <v>1114408</v>
      </c>
      <c r="E118" s="22">
        <f t="shared" si="6"/>
        <v>100</v>
      </c>
    </row>
    <row r="119" spans="1:5" ht="41.25" customHeight="1">
      <c r="A119" s="40" t="s">
        <v>275</v>
      </c>
      <c r="B119" s="39" t="s">
        <v>277</v>
      </c>
      <c r="C119" s="25">
        <f aca="true" t="shared" si="8" ref="C119:E121">C120</f>
        <v>24845726.28</v>
      </c>
      <c r="D119" s="25">
        <f t="shared" si="8"/>
        <v>24845726.28</v>
      </c>
      <c r="E119" s="17">
        <f t="shared" si="8"/>
        <v>100</v>
      </c>
    </row>
    <row r="120" spans="1:5" ht="35.25" customHeight="1">
      <c r="A120" s="40" t="s">
        <v>276</v>
      </c>
      <c r="B120" s="39" t="s">
        <v>110</v>
      </c>
      <c r="C120" s="25">
        <f>C121+C123</f>
        <v>24845726.28</v>
      </c>
      <c r="D120" s="25">
        <f>D121+D123</f>
        <v>24845726.28</v>
      </c>
      <c r="E120" s="17">
        <f t="shared" si="8"/>
        <v>100</v>
      </c>
    </row>
    <row r="121" spans="1:5" ht="30" customHeight="1">
      <c r="A121" s="40" t="s">
        <v>167</v>
      </c>
      <c r="B121" s="39" t="s">
        <v>80</v>
      </c>
      <c r="C121" s="25">
        <f t="shared" si="8"/>
        <v>5036158.61</v>
      </c>
      <c r="D121" s="25">
        <f t="shared" si="8"/>
        <v>5036158.61</v>
      </c>
      <c r="E121" s="17">
        <f t="shared" si="8"/>
        <v>100</v>
      </c>
    </row>
    <row r="122" spans="1:5" ht="18.75" customHeight="1">
      <c r="A122" s="33" t="s">
        <v>168</v>
      </c>
      <c r="B122" s="41" t="s">
        <v>98</v>
      </c>
      <c r="C122" s="20">
        <v>5036158.61</v>
      </c>
      <c r="D122" s="21">
        <v>5036158.61</v>
      </c>
      <c r="E122" s="22">
        <f>D122/C122%</f>
        <v>100</v>
      </c>
    </row>
    <row r="123" spans="1:5" ht="27.75" customHeight="1">
      <c r="A123" s="40" t="s">
        <v>310</v>
      </c>
      <c r="B123" s="39" t="s">
        <v>309</v>
      </c>
      <c r="C123" s="25">
        <f>C124</f>
        <v>19809567.67</v>
      </c>
      <c r="D123" s="25">
        <f>D124</f>
        <v>19809567.67</v>
      </c>
      <c r="E123" s="17">
        <f>D123/C123%</f>
        <v>100</v>
      </c>
    </row>
    <row r="124" spans="1:5" ht="18.75" customHeight="1">
      <c r="A124" s="33" t="s">
        <v>311</v>
      </c>
      <c r="B124" s="41" t="s">
        <v>98</v>
      </c>
      <c r="C124" s="20">
        <v>19809567.67</v>
      </c>
      <c r="D124" s="20">
        <v>19809567.67</v>
      </c>
      <c r="E124" s="22">
        <f>D124/C124%</f>
        <v>100</v>
      </c>
    </row>
    <row r="125" spans="1:5" ht="21">
      <c r="A125" s="40" t="s">
        <v>49</v>
      </c>
      <c r="B125" s="39" t="s">
        <v>50</v>
      </c>
      <c r="C125" s="25">
        <f>C126+C130+C132</f>
        <v>8107647.89</v>
      </c>
      <c r="D125" s="25">
        <f>D126+D130+D132</f>
        <v>8107647.89</v>
      </c>
      <c r="E125" s="17">
        <f>D125/C125%</f>
        <v>100</v>
      </c>
    </row>
    <row r="126" spans="1:5" ht="36" customHeight="1">
      <c r="A126" s="40" t="s">
        <v>215</v>
      </c>
      <c r="B126" s="39" t="s">
        <v>217</v>
      </c>
      <c r="C126" s="25">
        <f aca="true" t="shared" si="9" ref="C126:D128">C127</f>
        <v>5208000</v>
      </c>
      <c r="D126" s="25">
        <f t="shared" si="9"/>
        <v>5208000</v>
      </c>
      <c r="E126" s="17">
        <f>D126/C126*100</f>
        <v>100</v>
      </c>
    </row>
    <row r="127" spans="1:5" ht="36" customHeight="1">
      <c r="A127" s="40" t="s">
        <v>216</v>
      </c>
      <c r="B127" s="39" t="s">
        <v>185</v>
      </c>
      <c r="C127" s="25">
        <f t="shared" si="9"/>
        <v>5208000</v>
      </c>
      <c r="D127" s="25">
        <f t="shared" si="9"/>
        <v>5208000</v>
      </c>
      <c r="E127" s="17">
        <f>D127/C127*100</f>
        <v>100</v>
      </c>
    </row>
    <row r="128" spans="1:5" ht="27.75" customHeight="1">
      <c r="A128" s="40" t="s">
        <v>213</v>
      </c>
      <c r="B128" s="39" t="s">
        <v>80</v>
      </c>
      <c r="C128" s="25">
        <f t="shared" si="9"/>
        <v>5208000</v>
      </c>
      <c r="D128" s="25">
        <f t="shared" si="9"/>
        <v>5208000</v>
      </c>
      <c r="E128" s="17">
        <f>D128/C128*100</f>
        <v>100</v>
      </c>
    </row>
    <row r="129" spans="1:5" ht="19.5" customHeight="1">
      <c r="A129" s="33" t="s">
        <v>214</v>
      </c>
      <c r="B129" s="41" t="s">
        <v>98</v>
      </c>
      <c r="C129" s="20">
        <v>5208000</v>
      </c>
      <c r="D129" s="20">
        <v>5208000</v>
      </c>
      <c r="E129" s="22">
        <f>D129/C129*100</f>
        <v>100</v>
      </c>
    </row>
    <row r="130" spans="1:5" ht="63" customHeight="1">
      <c r="A130" s="40" t="s">
        <v>208</v>
      </c>
      <c r="B130" s="39" t="s">
        <v>210</v>
      </c>
      <c r="C130" s="25">
        <f>C131</f>
        <v>474747.89</v>
      </c>
      <c r="D130" s="25">
        <f>D131</f>
        <v>474747.89</v>
      </c>
      <c r="E130" s="17">
        <f>D130/C130%</f>
        <v>100</v>
      </c>
    </row>
    <row r="131" spans="1:5" s="54" customFormat="1" ht="21" customHeight="1">
      <c r="A131" s="33" t="s">
        <v>209</v>
      </c>
      <c r="B131" s="41" t="s">
        <v>98</v>
      </c>
      <c r="C131" s="20">
        <v>474747.89</v>
      </c>
      <c r="D131" s="20">
        <v>474747.89</v>
      </c>
      <c r="E131" s="22">
        <f>D131/C131</f>
        <v>1</v>
      </c>
    </row>
    <row r="132" spans="1:5" ht="21">
      <c r="A132" s="40" t="s">
        <v>79</v>
      </c>
      <c r="B132" s="39" t="s">
        <v>80</v>
      </c>
      <c r="C132" s="25">
        <f>C133+C134</f>
        <v>2424900</v>
      </c>
      <c r="D132" s="25">
        <f>D133+D134</f>
        <v>2424900</v>
      </c>
      <c r="E132" s="17">
        <f>D132/C132%</f>
        <v>100</v>
      </c>
    </row>
    <row r="133" spans="1:5" ht="12.75">
      <c r="A133" s="33" t="s">
        <v>111</v>
      </c>
      <c r="B133" s="41" t="s">
        <v>98</v>
      </c>
      <c r="C133" s="20">
        <v>424900</v>
      </c>
      <c r="D133" s="21">
        <v>424900</v>
      </c>
      <c r="E133" s="22">
        <f>D133/C133%</f>
        <v>100</v>
      </c>
    </row>
    <row r="134" spans="1:5" ht="18" customHeight="1">
      <c r="A134" s="33" t="s">
        <v>211</v>
      </c>
      <c r="B134" s="41" t="s">
        <v>212</v>
      </c>
      <c r="C134" s="20">
        <v>2000000</v>
      </c>
      <c r="D134" s="21">
        <v>2000000</v>
      </c>
      <c r="E134" s="22">
        <f>D134/C134%</f>
        <v>100</v>
      </c>
    </row>
    <row r="135" spans="1:5" ht="12.75">
      <c r="A135" s="40" t="s">
        <v>51</v>
      </c>
      <c r="B135" s="39" t="s">
        <v>52</v>
      </c>
      <c r="C135" s="25">
        <f>C136+C169+C154</f>
        <v>131078854.62</v>
      </c>
      <c r="D135" s="25">
        <f>D136+D169+D154</f>
        <v>128036420.82000001</v>
      </c>
      <c r="E135" s="17">
        <f>D135/C135%</f>
        <v>97.67892860460212</v>
      </c>
    </row>
    <row r="136" spans="1:5" ht="12.75">
      <c r="A136" s="40" t="s">
        <v>53</v>
      </c>
      <c r="B136" s="39" t="s">
        <v>54</v>
      </c>
      <c r="C136" s="25">
        <f>C137+C142+C151</f>
        <v>4925315.36</v>
      </c>
      <c r="D136" s="25">
        <f>D137+D142+D151</f>
        <v>2625672.62</v>
      </c>
      <c r="E136" s="17">
        <f>E145</f>
        <v>100</v>
      </c>
    </row>
    <row r="137" spans="1:5" ht="53.25" customHeight="1">
      <c r="A137" s="40" t="s">
        <v>278</v>
      </c>
      <c r="B137" s="39" t="s">
        <v>279</v>
      </c>
      <c r="C137" s="25">
        <f>C140+C138</f>
        <v>2299642.74</v>
      </c>
      <c r="D137" s="25">
        <f>D140+D138</f>
        <v>0</v>
      </c>
      <c r="E137" s="17">
        <v>0</v>
      </c>
    </row>
    <row r="138" spans="1:5" ht="53.25" customHeight="1">
      <c r="A138" s="40" t="s">
        <v>294</v>
      </c>
      <c r="B138" s="39" t="s">
        <v>296</v>
      </c>
      <c r="C138" s="25">
        <f>C139</f>
        <v>2299642.74</v>
      </c>
      <c r="D138" s="25">
        <f>D139</f>
        <v>0</v>
      </c>
      <c r="E138" s="17">
        <v>0</v>
      </c>
    </row>
    <row r="139" spans="1:5" ht="30.75" customHeight="1">
      <c r="A139" s="33" t="s">
        <v>295</v>
      </c>
      <c r="B139" s="41" t="s">
        <v>297</v>
      </c>
      <c r="C139" s="20">
        <v>2299642.74</v>
      </c>
      <c r="D139" s="20">
        <v>0</v>
      </c>
      <c r="E139" s="22">
        <v>0</v>
      </c>
    </row>
    <row r="140" spans="1:5" ht="39.75" customHeight="1">
      <c r="A140" s="40" t="s">
        <v>147</v>
      </c>
      <c r="B140" s="39" t="s">
        <v>149</v>
      </c>
      <c r="C140" s="25">
        <f>C141</f>
        <v>0</v>
      </c>
      <c r="D140" s="25">
        <f>D141</f>
        <v>0</v>
      </c>
      <c r="E140" s="17">
        <v>0</v>
      </c>
    </row>
    <row r="141" spans="1:5" ht="19.5" customHeight="1">
      <c r="A141" s="33" t="s">
        <v>148</v>
      </c>
      <c r="B141" s="41" t="s">
        <v>98</v>
      </c>
      <c r="C141" s="20">
        <v>0</v>
      </c>
      <c r="D141" s="20">
        <v>0</v>
      </c>
      <c r="E141" s="22">
        <v>0</v>
      </c>
    </row>
    <row r="142" spans="1:5" ht="57.75" customHeight="1">
      <c r="A142" s="40" t="s">
        <v>280</v>
      </c>
      <c r="B142" s="39" t="s">
        <v>225</v>
      </c>
      <c r="C142" s="25">
        <f>C143</f>
        <v>2409672.62</v>
      </c>
      <c r="D142" s="25">
        <f>D143</f>
        <v>2409672.62</v>
      </c>
      <c r="E142" s="17">
        <f>D142/C142%</f>
        <v>100</v>
      </c>
    </row>
    <row r="143" spans="1:5" ht="31.5" customHeight="1">
      <c r="A143" s="40" t="s">
        <v>281</v>
      </c>
      <c r="B143" s="39" t="s">
        <v>226</v>
      </c>
      <c r="C143" s="25">
        <f>C144+C147</f>
        <v>2409672.62</v>
      </c>
      <c r="D143" s="25">
        <f>D144+D147</f>
        <v>2409672.62</v>
      </c>
      <c r="E143" s="17">
        <f>D143/C143%</f>
        <v>100</v>
      </c>
    </row>
    <row r="144" spans="1:5" ht="27" customHeight="1">
      <c r="A144" s="40" t="s">
        <v>282</v>
      </c>
      <c r="B144" s="39" t="s">
        <v>171</v>
      </c>
      <c r="C144" s="25">
        <f>C145</f>
        <v>500000</v>
      </c>
      <c r="D144" s="25">
        <f>D145</f>
        <v>500000</v>
      </c>
      <c r="E144" s="17">
        <f>D144/C144%</f>
        <v>100</v>
      </c>
    </row>
    <row r="145" spans="1:5" ht="23.25" customHeight="1">
      <c r="A145" s="40" t="s">
        <v>169</v>
      </c>
      <c r="B145" s="39" t="s">
        <v>80</v>
      </c>
      <c r="C145" s="25">
        <f>C146</f>
        <v>500000</v>
      </c>
      <c r="D145" s="25">
        <f>D146</f>
        <v>500000</v>
      </c>
      <c r="E145" s="17">
        <f aca="true" t="shared" si="10" ref="E145:E165">D145/C145%</f>
        <v>100</v>
      </c>
    </row>
    <row r="146" spans="1:5" ht="12.75">
      <c r="A146" s="33" t="s">
        <v>170</v>
      </c>
      <c r="B146" s="41" t="s">
        <v>98</v>
      </c>
      <c r="C146" s="20">
        <v>500000</v>
      </c>
      <c r="D146" s="21">
        <v>500000</v>
      </c>
      <c r="E146" s="22">
        <f t="shared" si="10"/>
        <v>100</v>
      </c>
    </row>
    <row r="147" spans="1:5" ht="36" customHeight="1">
      <c r="A147" s="40" t="s">
        <v>283</v>
      </c>
      <c r="B147" s="39" t="s">
        <v>181</v>
      </c>
      <c r="C147" s="25">
        <f>C148</f>
        <v>1909672.62</v>
      </c>
      <c r="D147" s="25">
        <f>D148</f>
        <v>1909672.62</v>
      </c>
      <c r="E147" s="17">
        <f t="shared" si="10"/>
        <v>100</v>
      </c>
    </row>
    <row r="148" spans="1:5" ht="26.25" customHeight="1">
      <c r="A148" s="40" t="s">
        <v>200</v>
      </c>
      <c r="B148" s="39" t="s">
        <v>227</v>
      </c>
      <c r="C148" s="25">
        <f>C149+C150</f>
        <v>1909672.62</v>
      </c>
      <c r="D148" s="25">
        <f>D149+D150</f>
        <v>1909672.62</v>
      </c>
      <c r="E148" s="17">
        <f t="shared" si="10"/>
        <v>100</v>
      </c>
    </row>
    <row r="149" spans="1:5" ht="12.75">
      <c r="A149" s="33" t="s">
        <v>201</v>
      </c>
      <c r="B149" s="41" t="s">
        <v>98</v>
      </c>
      <c r="C149" s="20">
        <v>0</v>
      </c>
      <c r="D149" s="21">
        <v>0</v>
      </c>
      <c r="E149" s="22">
        <v>0</v>
      </c>
    </row>
    <row r="150" spans="1:5" ht="25.5" customHeight="1">
      <c r="A150" s="33" t="s">
        <v>218</v>
      </c>
      <c r="B150" s="41" t="s">
        <v>212</v>
      </c>
      <c r="C150" s="20">
        <v>1909672.62</v>
      </c>
      <c r="D150" s="21">
        <v>1909672.62</v>
      </c>
      <c r="E150" s="22">
        <f t="shared" si="10"/>
        <v>100</v>
      </c>
    </row>
    <row r="151" spans="1:5" ht="59.25" customHeight="1">
      <c r="A151" s="40" t="s">
        <v>284</v>
      </c>
      <c r="B151" s="39" t="s">
        <v>248</v>
      </c>
      <c r="C151" s="25">
        <f>C152</f>
        <v>216000</v>
      </c>
      <c r="D151" s="25">
        <f>D152</f>
        <v>216000</v>
      </c>
      <c r="E151" s="17">
        <f>D151/C151*100</f>
        <v>100</v>
      </c>
    </row>
    <row r="152" spans="1:5" ht="21">
      <c r="A152" s="40" t="s">
        <v>172</v>
      </c>
      <c r="B152" s="39" t="s">
        <v>80</v>
      </c>
      <c r="C152" s="25">
        <f>C153</f>
        <v>216000</v>
      </c>
      <c r="D152" s="25">
        <f>D153</f>
        <v>216000</v>
      </c>
      <c r="E152" s="17">
        <f>D152/C152*100</f>
        <v>100</v>
      </c>
    </row>
    <row r="153" spans="1:5" ht="12.75">
      <c r="A153" s="33" t="s">
        <v>173</v>
      </c>
      <c r="B153" s="41" t="s">
        <v>98</v>
      </c>
      <c r="C153" s="20">
        <v>216000</v>
      </c>
      <c r="D153" s="21">
        <v>216000</v>
      </c>
      <c r="E153" s="22">
        <f>D153/C153*100</f>
        <v>100</v>
      </c>
    </row>
    <row r="154" spans="1:5" ht="12.75">
      <c r="A154" s="40" t="s">
        <v>142</v>
      </c>
      <c r="B154" s="39" t="s">
        <v>55</v>
      </c>
      <c r="C154" s="25">
        <f>C155+C166</f>
        <v>7409885.23</v>
      </c>
      <c r="D154" s="25">
        <f>D155+D166</f>
        <v>7409885.23</v>
      </c>
      <c r="E154" s="17">
        <f t="shared" si="10"/>
        <v>100.00000000000001</v>
      </c>
    </row>
    <row r="155" spans="1:5" ht="49.5" customHeight="1">
      <c r="A155" s="40" t="s">
        <v>285</v>
      </c>
      <c r="B155" s="39" t="s">
        <v>241</v>
      </c>
      <c r="C155" s="25">
        <f>C156+C160</f>
        <v>2609885.23</v>
      </c>
      <c r="D155" s="25">
        <f>D156+D160</f>
        <v>2609885.23</v>
      </c>
      <c r="E155" s="17">
        <f t="shared" si="10"/>
        <v>100</v>
      </c>
    </row>
    <row r="156" spans="1:5" ht="38.25" customHeight="1">
      <c r="A156" s="40" t="s">
        <v>286</v>
      </c>
      <c r="B156" s="39" t="s">
        <v>288</v>
      </c>
      <c r="C156" s="25">
        <f aca="true" t="shared" si="11" ref="C156:D158">C157</f>
        <v>130976.55</v>
      </c>
      <c r="D156" s="25">
        <f t="shared" si="11"/>
        <v>130976.55</v>
      </c>
      <c r="E156" s="17">
        <f t="shared" si="10"/>
        <v>100</v>
      </c>
    </row>
    <row r="157" spans="1:5" ht="27.75" customHeight="1">
      <c r="A157" s="40" t="s">
        <v>287</v>
      </c>
      <c r="B157" s="39" t="s">
        <v>175</v>
      </c>
      <c r="C157" s="25">
        <f t="shared" si="11"/>
        <v>130976.55</v>
      </c>
      <c r="D157" s="25">
        <f t="shared" si="11"/>
        <v>130976.55</v>
      </c>
      <c r="E157" s="17">
        <f t="shared" si="10"/>
        <v>100</v>
      </c>
    </row>
    <row r="158" spans="1:5" ht="30" customHeight="1">
      <c r="A158" s="40" t="s">
        <v>174</v>
      </c>
      <c r="B158" s="39" t="s">
        <v>80</v>
      </c>
      <c r="C158" s="25">
        <f t="shared" si="11"/>
        <v>130976.55</v>
      </c>
      <c r="D158" s="25">
        <f t="shared" si="11"/>
        <v>130976.55</v>
      </c>
      <c r="E158" s="17">
        <f t="shared" si="10"/>
        <v>100</v>
      </c>
    </row>
    <row r="159" spans="1:5" ht="12.75">
      <c r="A159" s="33" t="s">
        <v>176</v>
      </c>
      <c r="B159" s="41" t="s">
        <v>98</v>
      </c>
      <c r="C159" s="20">
        <v>130976.55</v>
      </c>
      <c r="D159" s="21">
        <v>130976.55</v>
      </c>
      <c r="E159" s="22">
        <f t="shared" si="10"/>
        <v>100</v>
      </c>
    </row>
    <row r="160" spans="1:5" ht="40.5" customHeight="1">
      <c r="A160" s="40" t="s">
        <v>289</v>
      </c>
      <c r="B160" s="39" t="s">
        <v>291</v>
      </c>
      <c r="C160" s="25">
        <f>C161</f>
        <v>2478908.68</v>
      </c>
      <c r="D160" s="25">
        <f>D161</f>
        <v>2478908.68</v>
      </c>
      <c r="E160" s="17">
        <f t="shared" si="10"/>
        <v>100</v>
      </c>
    </row>
    <row r="161" spans="1:5" ht="39.75" customHeight="1">
      <c r="A161" s="40" t="s">
        <v>290</v>
      </c>
      <c r="B161" s="39" t="s">
        <v>292</v>
      </c>
      <c r="C161" s="25">
        <f>C162</f>
        <v>2478908.68</v>
      </c>
      <c r="D161" s="25">
        <f>D162</f>
        <v>2478908.68</v>
      </c>
      <c r="E161" s="17">
        <f t="shared" si="10"/>
        <v>100</v>
      </c>
    </row>
    <row r="162" spans="1:5" ht="30" customHeight="1">
      <c r="A162" s="40" t="s">
        <v>177</v>
      </c>
      <c r="B162" s="39" t="s">
        <v>80</v>
      </c>
      <c r="C162" s="25">
        <f>C163+C165+C164</f>
        <v>2478908.68</v>
      </c>
      <c r="D162" s="25">
        <f>D163+D165+D164</f>
        <v>2478908.68</v>
      </c>
      <c r="E162" s="17">
        <f t="shared" si="10"/>
        <v>100</v>
      </c>
    </row>
    <row r="163" spans="1:5" ht="12.75">
      <c r="A163" s="33" t="s">
        <v>178</v>
      </c>
      <c r="B163" s="41" t="s">
        <v>98</v>
      </c>
      <c r="C163" s="20">
        <v>1876116.6</v>
      </c>
      <c r="D163" s="21">
        <v>1876116.6</v>
      </c>
      <c r="E163" s="22">
        <f t="shared" si="10"/>
        <v>100</v>
      </c>
    </row>
    <row r="164" spans="1:5" ht="12.75">
      <c r="A164" s="33" t="s">
        <v>318</v>
      </c>
      <c r="B164" s="41" t="s">
        <v>212</v>
      </c>
      <c r="C164" s="20">
        <v>122792.08</v>
      </c>
      <c r="D164" s="21">
        <v>122792.08</v>
      </c>
      <c r="E164" s="22">
        <f t="shared" si="10"/>
        <v>100</v>
      </c>
    </row>
    <row r="165" spans="1:5" ht="45">
      <c r="A165" s="33" t="s">
        <v>202</v>
      </c>
      <c r="B165" s="41" t="s">
        <v>199</v>
      </c>
      <c r="C165" s="20">
        <v>480000</v>
      </c>
      <c r="D165" s="21">
        <v>480000</v>
      </c>
      <c r="E165" s="22">
        <f t="shared" si="10"/>
        <v>100</v>
      </c>
    </row>
    <row r="166" spans="1:5" ht="21" customHeight="1">
      <c r="A166" s="40" t="s">
        <v>312</v>
      </c>
      <c r="B166" s="39" t="s">
        <v>262</v>
      </c>
      <c r="C166" s="25">
        <f>C167</f>
        <v>4800000</v>
      </c>
      <c r="D166" s="25">
        <f>D167</f>
        <v>4800000</v>
      </c>
      <c r="E166" s="17">
        <f>D166/C166*100</f>
        <v>100</v>
      </c>
    </row>
    <row r="167" spans="1:5" ht="78.75" customHeight="1">
      <c r="A167" s="40" t="s">
        <v>313</v>
      </c>
      <c r="B167" s="39" t="s">
        <v>315</v>
      </c>
      <c r="C167" s="25">
        <f>C168</f>
        <v>4800000</v>
      </c>
      <c r="D167" s="25">
        <f>D168</f>
        <v>4800000</v>
      </c>
      <c r="E167" s="17">
        <f>D167/C167*100</f>
        <v>100</v>
      </c>
    </row>
    <row r="168" spans="1:5" ht="21.75" customHeight="1">
      <c r="A168" s="33" t="s">
        <v>314</v>
      </c>
      <c r="B168" s="41" t="s">
        <v>107</v>
      </c>
      <c r="C168" s="20">
        <v>4800000</v>
      </c>
      <c r="D168" s="21">
        <v>4800000</v>
      </c>
      <c r="E168" s="22">
        <f>D168/C168*100</f>
        <v>100</v>
      </c>
    </row>
    <row r="169" spans="1:5" ht="12.75">
      <c r="A169" s="40" t="s">
        <v>56</v>
      </c>
      <c r="B169" s="39" t="s">
        <v>57</v>
      </c>
      <c r="C169" s="25">
        <f>C170+C188+C193+C200</f>
        <v>118743654.03</v>
      </c>
      <c r="D169" s="25">
        <f>D170+D188+D193+D200</f>
        <v>118000862.97</v>
      </c>
      <c r="E169" s="17">
        <f aca="true" t="shared" si="12" ref="E169:E181">D169/C169%</f>
        <v>99.3744583101575</v>
      </c>
    </row>
    <row r="170" spans="1:5" ht="52.5" customHeight="1">
      <c r="A170" s="40" t="s">
        <v>220</v>
      </c>
      <c r="B170" s="39" t="s">
        <v>225</v>
      </c>
      <c r="C170" s="25">
        <f>C171+C176</f>
        <v>35919178.29</v>
      </c>
      <c r="D170" s="25">
        <f>D171+D176</f>
        <v>35731225.7</v>
      </c>
      <c r="E170" s="17">
        <f aca="true" t="shared" si="13" ref="E170:E175">D170/C170*100</f>
        <v>99.47673471680636</v>
      </c>
    </row>
    <row r="171" spans="1:5" ht="35.25" customHeight="1">
      <c r="A171" s="40" t="s">
        <v>221</v>
      </c>
      <c r="B171" s="39" t="s">
        <v>226</v>
      </c>
      <c r="C171" s="25">
        <f>C172</f>
        <v>722557.92</v>
      </c>
      <c r="D171" s="25">
        <f>D172</f>
        <v>722557.92</v>
      </c>
      <c r="E171" s="17">
        <f t="shared" si="13"/>
        <v>100</v>
      </c>
    </row>
    <row r="172" spans="1:5" ht="31.5" customHeight="1">
      <c r="A172" s="40" t="s">
        <v>222</v>
      </c>
      <c r="B172" s="39" t="s">
        <v>181</v>
      </c>
      <c r="C172" s="25">
        <f>C173</f>
        <v>722557.92</v>
      </c>
      <c r="D172" s="25">
        <f>D173</f>
        <v>722557.92</v>
      </c>
      <c r="E172" s="17">
        <f t="shared" si="13"/>
        <v>100</v>
      </c>
    </row>
    <row r="173" spans="1:5" ht="33.75" customHeight="1">
      <c r="A173" s="40" t="s">
        <v>179</v>
      </c>
      <c r="B173" s="39" t="s">
        <v>227</v>
      </c>
      <c r="C173" s="25">
        <f>C174+C175</f>
        <v>722557.92</v>
      </c>
      <c r="D173" s="25">
        <f>D174+D175</f>
        <v>722557.92</v>
      </c>
      <c r="E173" s="17">
        <f t="shared" si="13"/>
        <v>100</v>
      </c>
    </row>
    <row r="174" spans="1:5" ht="12.75">
      <c r="A174" s="33" t="s">
        <v>180</v>
      </c>
      <c r="B174" s="41" t="s">
        <v>98</v>
      </c>
      <c r="C174" s="20">
        <v>251295.23</v>
      </c>
      <c r="D174" s="20">
        <v>251295.23</v>
      </c>
      <c r="E174" s="22">
        <f t="shared" si="13"/>
        <v>100</v>
      </c>
    </row>
    <row r="175" spans="1:5" ht="12.75">
      <c r="A175" s="33" t="s">
        <v>182</v>
      </c>
      <c r="B175" s="41" t="s">
        <v>144</v>
      </c>
      <c r="C175" s="20">
        <v>471262.69</v>
      </c>
      <c r="D175" s="20">
        <v>471262.69</v>
      </c>
      <c r="E175" s="22">
        <f t="shared" si="13"/>
        <v>100</v>
      </c>
    </row>
    <row r="176" spans="1:5" ht="33" customHeight="1">
      <c r="A176" s="40" t="s">
        <v>223</v>
      </c>
      <c r="B176" s="39" t="s">
        <v>217</v>
      </c>
      <c r="C176" s="25">
        <f>C177+C183</f>
        <v>35196620.37</v>
      </c>
      <c r="D176" s="25">
        <f>D177+D183</f>
        <v>35008667.78</v>
      </c>
      <c r="E176" s="17">
        <f t="shared" si="12"/>
        <v>99.4659925071664</v>
      </c>
    </row>
    <row r="177" spans="1:5" ht="32.25" customHeight="1">
      <c r="A177" s="40" t="s">
        <v>224</v>
      </c>
      <c r="B177" s="39" t="s">
        <v>185</v>
      </c>
      <c r="C177" s="25">
        <f>C180+C178</f>
        <v>27095177.9</v>
      </c>
      <c r="D177" s="25">
        <f>D180+D178</f>
        <v>26907225.31</v>
      </c>
      <c r="E177" s="17">
        <f t="shared" si="12"/>
        <v>99.30632457666941</v>
      </c>
    </row>
    <row r="178" spans="1:5" ht="55.5" customHeight="1">
      <c r="A178" s="40" t="s">
        <v>301</v>
      </c>
      <c r="B178" s="39" t="s">
        <v>302</v>
      </c>
      <c r="C178" s="25">
        <f>C179</f>
        <v>1954376.65</v>
      </c>
      <c r="D178" s="25">
        <f>D179</f>
        <v>1766424.06</v>
      </c>
      <c r="E178" s="17">
        <f t="shared" si="12"/>
        <v>90.38299040259206</v>
      </c>
    </row>
    <row r="179" spans="1:5" ht="24" customHeight="1">
      <c r="A179" s="33" t="s">
        <v>303</v>
      </c>
      <c r="B179" s="41" t="s">
        <v>98</v>
      </c>
      <c r="C179" s="20">
        <v>1954376.65</v>
      </c>
      <c r="D179" s="20">
        <v>1766424.06</v>
      </c>
      <c r="E179" s="22">
        <f>D179/C179*100</f>
        <v>90.38299040259206</v>
      </c>
    </row>
    <row r="180" spans="1:5" ht="28.5" customHeight="1">
      <c r="A180" s="40" t="s">
        <v>183</v>
      </c>
      <c r="B180" s="39" t="s">
        <v>80</v>
      </c>
      <c r="C180" s="25">
        <f>C181+C182</f>
        <v>25140801.25</v>
      </c>
      <c r="D180" s="25">
        <f>D181+D182</f>
        <v>25140801.25</v>
      </c>
      <c r="E180" s="17">
        <f t="shared" si="12"/>
        <v>100</v>
      </c>
    </row>
    <row r="181" spans="1:5" ht="12.75">
      <c r="A181" s="33" t="s">
        <v>184</v>
      </c>
      <c r="B181" s="41" t="s">
        <v>98</v>
      </c>
      <c r="C181" s="20">
        <v>25140801.25</v>
      </c>
      <c r="D181" s="21">
        <v>25140801.25</v>
      </c>
      <c r="E181" s="22">
        <f t="shared" si="12"/>
        <v>100</v>
      </c>
    </row>
    <row r="182" spans="1:5" ht="12.75">
      <c r="A182" s="33" t="s">
        <v>197</v>
      </c>
      <c r="B182" s="52" t="s">
        <v>104</v>
      </c>
      <c r="C182" s="20">
        <v>0</v>
      </c>
      <c r="D182" s="21">
        <v>0</v>
      </c>
      <c r="E182" s="22">
        <v>0</v>
      </c>
    </row>
    <row r="183" spans="1:5" ht="53.25" customHeight="1">
      <c r="A183" s="40" t="s">
        <v>219</v>
      </c>
      <c r="B183" s="55" t="s">
        <v>228</v>
      </c>
      <c r="C183" s="25">
        <f>C184+C186</f>
        <v>8101442.47</v>
      </c>
      <c r="D183" s="25">
        <f>D184+D186</f>
        <v>8101442.47</v>
      </c>
      <c r="E183" s="17">
        <f>D183/C183*100</f>
        <v>100</v>
      </c>
    </row>
    <row r="184" spans="1:5" ht="53.25" customHeight="1">
      <c r="A184" s="40" t="s">
        <v>230</v>
      </c>
      <c r="B184" s="55" t="s">
        <v>231</v>
      </c>
      <c r="C184" s="25">
        <f>C185</f>
        <v>7101442.47</v>
      </c>
      <c r="D184" s="25">
        <f>D185</f>
        <v>7101442.47</v>
      </c>
      <c r="E184" s="17">
        <f>D184/C184*100</f>
        <v>100</v>
      </c>
    </row>
    <row r="185" spans="1:5" ht="55.5" customHeight="1">
      <c r="A185" s="33" t="s">
        <v>232</v>
      </c>
      <c r="B185" s="52" t="s">
        <v>229</v>
      </c>
      <c r="C185" s="20">
        <v>7101442.47</v>
      </c>
      <c r="D185" s="21">
        <v>7101442.47</v>
      </c>
      <c r="E185" s="22">
        <f>D185/C185*100</f>
        <v>100</v>
      </c>
    </row>
    <row r="186" spans="1:5" ht="37.5" customHeight="1">
      <c r="A186" s="40" t="s">
        <v>233</v>
      </c>
      <c r="B186" s="55" t="s">
        <v>235</v>
      </c>
      <c r="C186" s="25">
        <f>C187</f>
        <v>1000000</v>
      </c>
      <c r="D186" s="25">
        <f>D187</f>
        <v>1000000</v>
      </c>
      <c r="E186" s="17">
        <f>D186/C186*100</f>
        <v>100</v>
      </c>
    </row>
    <row r="187" spans="1:5" ht="45">
      <c r="A187" s="33" t="s">
        <v>234</v>
      </c>
      <c r="B187" s="52" t="s">
        <v>229</v>
      </c>
      <c r="C187" s="20">
        <v>1000000</v>
      </c>
      <c r="D187" s="21">
        <v>1000000</v>
      </c>
      <c r="E187" s="22">
        <f>D187/C187*100</f>
        <v>100</v>
      </c>
    </row>
    <row r="188" spans="1:5" ht="49.5" customHeight="1">
      <c r="A188" s="40" t="s">
        <v>236</v>
      </c>
      <c r="B188" s="55" t="s">
        <v>237</v>
      </c>
      <c r="C188" s="25">
        <f>C191+C189</f>
        <v>75220318.74</v>
      </c>
      <c r="D188" s="25">
        <f>D191+D189</f>
        <v>75220318.74</v>
      </c>
      <c r="E188" s="17">
        <f aca="true" t="shared" si="14" ref="E188:E227">D188/C188*100</f>
        <v>100</v>
      </c>
    </row>
    <row r="189" spans="1:5" ht="59.25" customHeight="1">
      <c r="A189" s="40" t="s">
        <v>244</v>
      </c>
      <c r="B189" s="55" t="s">
        <v>245</v>
      </c>
      <c r="C189" s="25">
        <f>C190</f>
        <v>70050000</v>
      </c>
      <c r="D189" s="25">
        <f>D190</f>
        <v>70050000</v>
      </c>
      <c r="E189" s="17">
        <f t="shared" si="14"/>
        <v>100</v>
      </c>
    </row>
    <row r="190" spans="1:5" ht="41.25" customHeight="1">
      <c r="A190" s="33" t="s">
        <v>246</v>
      </c>
      <c r="B190" s="41" t="s">
        <v>212</v>
      </c>
      <c r="C190" s="20">
        <v>70050000</v>
      </c>
      <c r="D190" s="20">
        <v>70050000</v>
      </c>
      <c r="E190" s="22">
        <f t="shared" si="14"/>
        <v>100</v>
      </c>
    </row>
    <row r="191" spans="1:5" ht="43.5" customHeight="1">
      <c r="A191" s="40" t="s">
        <v>145</v>
      </c>
      <c r="B191" s="39" t="s">
        <v>122</v>
      </c>
      <c r="C191" s="25">
        <f>C192</f>
        <v>5170318.74</v>
      </c>
      <c r="D191" s="25">
        <f>D192</f>
        <v>5170318.74</v>
      </c>
      <c r="E191" s="17">
        <f t="shared" si="14"/>
        <v>100</v>
      </c>
    </row>
    <row r="192" spans="1:5" ht="13.5" customHeight="1">
      <c r="A192" s="33" t="s">
        <v>146</v>
      </c>
      <c r="B192" s="41" t="s">
        <v>98</v>
      </c>
      <c r="C192" s="20">
        <v>5170318.74</v>
      </c>
      <c r="D192" s="21">
        <v>5170318.74</v>
      </c>
      <c r="E192" s="22">
        <f t="shared" si="14"/>
        <v>100</v>
      </c>
    </row>
    <row r="193" spans="1:5" ht="38.25" customHeight="1">
      <c r="A193" s="40" t="s">
        <v>240</v>
      </c>
      <c r="B193" s="39" t="s">
        <v>241</v>
      </c>
      <c r="C193" s="25">
        <f aca="true" t="shared" si="15" ref="C193:D195">C194</f>
        <v>5861389</v>
      </c>
      <c r="D193" s="25">
        <f t="shared" si="15"/>
        <v>5761389</v>
      </c>
      <c r="E193" s="17">
        <f t="shared" si="14"/>
        <v>98.2939197517858</v>
      </c>
    </row>
    <row r="194" spans="1:5" ht="31.5" customHeight="1">
      <c r="A194" s="40" t="s">
        <v>238</v>
      </c>
      <c r="B194" s="39" t="s">
        <v>242</v>
      </c>
      <c r="C194" s="25">
        <f t="shared" si="15"/>
        <v>5861389</v>
      </c>
      <c r="D194" s="25">
        <f t="shared" si="15"/>
        <v>5761389</v>
      </c>
      <c r="E194" s="17">
        <f t="shared" si="14"/>
        <v>98.2939197517858</v>
      </c>
    </row>
    <row r="195" spans="1:5" ht="24.75" customHeight="1">
      <c r="A195" s="40" t="s">
        <v>239</v>
      </c>
      <c r="B195" s="39" t="s">
        <v>81</v>
      </c>
      <c r="C195" s="25">
        <f t="shared" si="15"/>
        <v>5861389</v>
      </c>
      <c r="D195" s="25">
        <f t="shared" si="15"/>
        <v>5761389</v>
      </c>
      <c r="E195" s="17">
        <f t="shared" si="14"/>
        <v>98.2939197517858</v>
      </c>
    </row>
    <row r="196" spans="1:5" ht="23.25" customHeight="1">
      <c r="A196" s="40" t="s">
        <v>186</v>
      </c>
      <c r="B196" s="39" t="s">
        <v>80</v>
      </c>
      <c r="C196" s="25">
        <f>C197+C198+C199</f>
        <v>5861389</v>
      </c>
      <c r="D196" s="25">
        <f>D197+D198+D199</f>
        <v>5761389</v>
      </c>
      <c r="E196" s="17">
        <f t="shared" si="14"/>
        <v>98.2939197517858</v>
      </c>
    </row>
    <row r="197" spans="1:5" ht="15.75" customHeight="1">
      <c r="A197" s="33" t="s">
        <v>187</v>
      </c>
      <c r="B197" s="41" t="s">
        <v>98</v>
      </c>
      <c r="C197" s="20">
        <v>550000</v>
      </c>
      <c r="D197" s="21">
        <v>450000</v>
      </c>
      <c r="E197" s="22">
        <f t="shared" si="14"/>
        <v>81.81818181818183</v>
      </c>
    </row>
    <row r="198" spans="1:5" ht="15.75" customHeight="1">
      <c r="A198" s="33" t="s">
        <v>188</v>
      </c>
      <c r="B198" s="41" t="s">
        <v>144</v>
      </c>
      <c r="C198" s="20">
        <v>4361389</v>
      </c>
      <c r="D198" s="21">
        <v>4361389</v>
      </c>
      <c r="E198" s="22">
        <f t="shared" si="14"/>
        <v>100</v>
      </c>
    </row>
    <row r="199" spans="1:5" ht="15.75" customHeight="1">
      <c r="A199" s="33" t="s">
        <v>243</v>
      </c>
      <c r="B199" s="41" t="s">
        <v>212</v>
      </c>
      <c r="C199" s="20">
        <v>950000</v>
      </c>
      <c r="D199" s="21">
        <v>950000</v>
      </c>
      <c r="E199" s="22">
        <f t="shared" si="14"/>
        <v>100</v>
      </c>
    </row>
    <row r="200" spans="1:5" ht="56.25" customHeight="1">
      <c r="A200" s="40" t="s">
        <v>247</v>
      </c>
      <c r="B200" s="39" t="s">
        <v>248</v>
      </c>
      <c r="C200" s="25">
        <f>C203+C201</f>
        <v>1742768</v>
      </c>
      <c r="D200" s="25">
        <f>D203+D201</f>
        <v>1287929.53</v>
      </c>
      <c r="E200" s="17">
        <f t="shared" si="14"/>
        <v>73.90137585725697</v>
      </c>
    </row>
    <row r="201" spans="1:5" ht="56.25" customHeight="1">
      <c r="A201" s="40" t="s">
        <v>319</v>
      </c>
      <c r="B201" s="39" t="s">
        <v>321</v>
      </c>
      <c r="C201" s="25">
        <f>C202</f>
        <v>72768</v>
      </c>
      <c r="D201" s="25">
        <f>D202</f>
        <v>72768</v>
      </c>
      <c r="E201" s="17">
        <f>D201/C201*100</f>
        <v>100</v>
      </c>
    </row>
    <row r="202" spans="1:5" ht="34.5" customHeight="1">
      <c r="A202" s="33" t="s">
        <v>320</v>
      </c>
      <c r="B202" s="41" t="s">
        <v>98</v>
      </c>
      <c r="C202" s="20">
        <v>72768</v>
      </c>
      <c r="D202" s="20">
        <v>72768</v>
      </c>
      <c r="E202" s="22">
        <f>D202/C202*100</f>
        <v>100</v>
      </c>
    </row>
    <row r="203" spans="1:5" ht="49.5" customHeight="1">
      <c r="A203" s="40" t="s">
        <v>134</v>
      </c>
      <c r="B203" s="39" t="s">
        <v>249</v>
      </c>
      <c r="C203" s="25">
        <f>C204</f>
        <v>1670000</v>
      </c>
      <c r="D203" s="25">
        <f>D204</f>
        <v>1215161.53</v>
      </c>
      <c r="E203" s="17">
        <f t="shared" si="14"/>
        <v>72.76416347305388</v>
      </c>
    </row>
    <row r="204" spans="1:5" ht="15.75" customHeight="1">
      <c r="A204" s="33" t="s">
        <v>135</v>
      </c>
      <c r="B204" s="41" t="s">
        <v>98</v>
      </c>
      <c r="C204" s="20">
        <v>1670000</v>
      </c>
      <c r="D204" s="21">
        <v>1215161.53</v>
      </c>
      <c r="E204" s="22">
        <f t="shared" si="14"/>
        <v>72.76416347305388</v>
      </c>
    </row>
    <row r="205" spans="1:5" ht="12.75">
      <c r="A205" s="40" t="s">
        <v>74</v>
      </c>
      <c r="B205" s="39" t="s">
        <v>58</v>
      </c>
      <c r="C205" s="25">
        <f>C208</f>
        <v>2373084.51</v>
      </c>
      <c r="D205" s="25">
        <f>D208</f>
        <v>2276821.99</v>
      </c>
      <c r="E205" s="22">
        <f t="shared" si="14"/>
        <v>95.9435696624222</v>
      </c>
    </row>
    <row r="206" spans="1:5" ht="45" customHeight="1">
      <c r="A206" s="40" t="s">
        <v>250</v>
      </c>
      <c r="B206" s="39" t="s">
        <v>252</v>
      </c>
      <c r="C206" s="25">
        <f>C207</f>
        <v>2373084.51</v>
      </c>
      <c r="D206" s="25">
        <f>D207</f>
        <v>2276821.99</v>
      </c>
      <c r="E206" s="17">
        <f t="shared" si="14"/>
        <v>95.9435696624222</v>
      </c>
    </row>
    <row r="207" spans="1:5" ht="33" customHeight="1">
      <c r="A207" s="40" t="s">
        <v>251</v>
      </c>
      <c r="B207" s="39" t="s">
        <v>190</v>
      </c>
      <c r="C207" s="25">
        <f>C208</f>
        <v>2373084.51</v>
      </c>
      <c r="D207" s="25">
        <f>D208</f>
        <v>2276821.99</v>
      </c>
      <c r="E207" s="17">
        <f t="shared" si="14"/>
        <v>95.9435696624222</v>
      </c>
    </row>
    <row r="208" spans="1:5" ht="41.25" customHeight="1">
      <c r="A208" s="40" t="s">
        <v>189</v>
      </c>
      <c r="B208" s="39" t="s">
        <v>80</v>
      </c>
      <c r="C208" s="25">
        <f>C209+C210</f>
        <v>2373084.51</v>
      </c>
      <c r="D208" s="25">
        <f>D209+D210</f>
        <v>2276821.99</v>
      </c>
      <c r="E208" s="17">
        <f t="shared" si="14"/>
        <v>95.9435696624222</v>
      </c>
    </row>
    <row r="209" spans="1:5" ht="12.75">
      <c r="A209" s="33" t="s">
        <v>191</v>
      </c>
      <c r="B209" s="41" t="s">
        <v>98</v>
      </c>
      <c r="C209" s="20">
        <v>1925250.51</v>
      </c>
      <c r="D209" s="21">
        <v>1828987.99</v>
      </c>
      <c r="E209" s="22">
        <f t="shared" si="14"/>
        <v>95.00000028567712</v>
      </c>
    </row>
    <row r="210" spans="1:5" ht="12.75">
      <c r="A210" s="33" t="s">
        <v>253</v>
      </c>
      <c r="B210" s="41" t="s">
        <v>212</v>
      </c>
      <c r="C210" s="20">
        <v>447834</v>
      </c>
      <c r="D210" s="21">
        <v>447834</v>
      </c>
      <c r="E210" s="22">
        <f t="shared" si="14"/>
        <v>100</v>
      </c>
    </row>
    <row r="211" spans="1:5" ht="12.75">
      <c r="A211" s="40" t="s">
        <v>59</v>
      </c>
      <c r="B211" s="39" t="s">
        <v>130</v>
      </c>
      <c r="C211" s="25">
        <f>C212+C216</f>
        <v>5608643.4</v>
      </c>
      <c r="D211" s="25">
        <f>D212+D216</f>
        <v>5608643.4</v>
      </c>
      <c r="E211" s="17">
        <f t="shared" si="14"/>
        <v>100</v>
      </c>
    </row>
    <row r="212" spans="1:5" ht="12.75">
      <c r="A212" s="40" t="s">
        <v>131</v>
      </c>
      <c r="B212" s="39" t="s">
        <v>60</v>
      </c>
      <c r="C212" s="25">
        <f aca="true" t="shared" si="16" ref="C212:D214">C213</f>
        <v>645012</v>
      </c>
      <c r="D212" s="25">
        <f t="shared" si="16"/>
        <v>645012</v>
      </c>
      <c r="E212" s="17">
        <f t="shared" si="14"/>
        <v>100</v>
      </c>
    </row>
    <row r="213" spans="1:5" ht="61.5" customHeight="1">
      <c r="A213" s="40" t="s">
        <v>254</v>
      </c>
      <c r="B213" s="39" t="s">
        <v>248</v>
      </c>
      <c r="C213" s="25">
        <f t="shared" si="16"/>
        <v>645012</v>
      </c>
      <c r="D213" s="25">
        <f t="shared" si="16"/>
        <v>645012</v>
      </c>
      <c r="E213" s="17">
        <f t="shared" si="14"/>
        <v>100</v>
      </c>
    </row>
    <row r="214" spans="1:5" ht="28.5" customHeight="1">
      <c r="A214" s="40" t="s">
        <v>89</v>
      </c>
      <c r="B214" s="39" t="s">
        <v>82</v>
      </c>
      <c r="C214" s="25">
        <f t="shared" si="16"/>
        <v>645012</v>
      </c>
      <c r="D214" s="26">
        <f t="shared" si="16"/>
        <v>645012</v>
      </c>
      <c r="E214" s="17">
        <f t="shared" si="14"/>
        <v>100</v>
      </c>
    </row>
    <row r="215" spans="1:5" ht="15" customHeight="1">
      <c r="A215" s="33" t="s">
        <v>112</v>
      </c>
      <c r="B215" s="41" t="s">
        <v>113</v>
      </c>
      <c r="C215" s="20">
        <v>645012</v>
      </c>
      <c r="D215" s="21">
        <v>645012</v>
      </c>
      <c r="E215" s="22">
        <f t="shared" si="14"/>
        <v>100</v>
      </c>
    </row>
    <row r="216" spans="1:5" ht="15" customHeight="1">
      <c r="A216" s="40" t="s">
        <v>132</v>
      </c>
      <c r="B216" s="39" t="s">
        <v>133</v>
      </c>
      <c r="C216" s="25">
        <f aca="true" t="shared" si="17" ref="C216:D218">C217</f>
        <v>4963631.4</v>
      </c>
      <c r="D216" s="25">
        <f t="shared" si="17"/>
        <v>4963631.4</v>
      </c>
      <c r="E216" s="17">
        <f t="shared" si="14"/>
        <v>100</v>
      </c>
    </row>
    <row r="217" spans="1:5" ht="64.5" customHeight="1">
      <c r="A217" s="40" t="s">
        <v>255</v>
      </c>
      <c r="B217" s="39" t="s">
        <v>225</v>
      </c>
      <c r="C217" s="25">
        <f t="shared" si="17"/>
        <v>4963631.4</v>
      </c>
      <c r="D217" s="25">
        <f t="shared" si="17"/>
        <v>4963631.4</v>
      </c>
      <c r="E217" s="17">
        <f t="shared" si="14"/>
        <v>100</v>
      </c>
    </row>
    <row r="218" spans="1:5" ht="33" customHeight="1">
      <c r="A218" s="40" t="s">
        <v>192</v>
      </c>
      <c r="B218" s="39" t="s">
        <v>114</v>
      </c>
      <c r="C218" s="25">
        <f t="shared" si="17"/>
        <v>4963631.4</v>
      </c>
      <c r="D218" s="26">
        <f t="shared" si="17"/>
        <v>4963631.4</v>
      </c>
      <c r="E218" s="17">
        <f t="shared" si="14"/>
        <v>100</v>
      </c>
    </row>
    <row r="219" spans="1:5" ht="18.75" customHeight="1">
      <c r="A219" s="33" t="s">
        <v>193</v>
      </c>
      <c r="B219" s="41" t="s">
        <v>115</v>
      </c>
      <c r="C219" s="20">
        <v>4963631.4</v>
      </c>
      <c r="D219" s="21">
        <v>4963631.4</v>
      </c>
      <c r="E219" s="22">
        <f t="shared" si="14"/>
        <v>100</v>
      </c>
    </row>
    <row r="220" spans="1:5" ht="18.75" customHeight="1">
      <c r="A220" s="40" t="s">
        <v>127</v>
      </c>
      <c r="B220" s="39" t="s">
        <v>256</v>
      </c>
      <c r="C220" s="25">
        <f aca="true" t="shared" si="18" ref="C220:D223">C221</f>
        <v>442425.11</v>
      </c>
      <c r="D220" s="25">
        <f t="shared" si="18"/>
        <v>442425.11</v>
      </c>
      <c r="E220" s="17">
        <f t="shared" si="14"/>
        <v>100</v>
      </c>
    </row>
    <row r="221" spans="1:5" ht="18.75" customHeight="1">
      <c r="A221" s="40" t="s">
        <v>257</v>
      </c>
      <c r="B221" s="39" t="s">
        <v>128</v>
      </c>
      <c r="C221" s="25">
        <f t="shared" si="18"/>
        <v>442425.11</v>
      </c>
      <c r="D221" s="25">
        <f t="shared" si="18"/>
        <v>442425.11</v>
      </c>
      <c r="E221" s="17">
        <f t="shared" si="14"/>
        <v>100</v>
      </c>
    </row>
    <row r="222" spans="1:5" ht="41.25" customHeight="1">
      <c r="A222" s="40" t="s">
        <v>258</v>
      </c>
      <c r="B222" s="39" t="s">
        <v>260</v>
      </c>
      <c r="C222" s="25">
        <f t="shared" si="18"/>
        <v>442425.11</v>
      </c>
      <c r="D222" s="25">
        <f t="shared" si="18"/>
        <v>442425.11</v>
      </c>
      <c r="E222" s="17">
        <f t="shared" si="14"/>
        <v>100</v>
      </c>
    </row>
    <row r="223" spans="1:5" ht="38.25" customHeight="1">
      <c r="A223" s="40" t="s">
        <v>259</v>
      </c>
      <c r="B223" s="39" t="s">
        <v>196</v>
      </c>
      <c r="C223" s="25">
        <f t="shared" si="18"/>
        <v>442425.11</v>
      </c>
      <c r="D223" s="25">
        <f t="shared" si="18"/>
        <v>442425.11</v>
      </c>
      <c r="E223" s="17">
        <f t="shared" si="14"/>
        <v>100</v>
      </c>
    </row>
    <row r="224" spans="1:5" ht="27.75" customHeight="1">
      <c r="A224" s="40" t="s">
        <v>194</v>
      </c>
      <c r="B224" s="39" t="s">
        <v>80</v>
      </c>
      <c r="C224" s="25">
        <f>C225+C226</f>
        <v>442425.11</v>
      </c>
      <c r="D224" s="25">
        <f>D225+D226</f>
        <v>442425.11</v>
      </c>
      <c r="E224" s="17">
        <f t="shared" si="14"/>
        <v>100</v>
      </c>
    </row>
    <row r="225" spans="1:5" ht="18.75" customHeight="1">
      <c r="A225" s="33" t="s">
        <v>195</v>
      </c>
      <c r="B225" s="41" t="s">
        <v>98</v>
      </c>
      <c r="C225" s="20">
        <v>292185.24</v>
      </c>
      <c r="D225" s="21">
        <v>292185.24</v>
      </c>
      <c r="E225" s="22">
        <f t="shared" si="14"/>
        <v>100</v>
      </c>
    </row>
    <row r="226" spans="1:5" ht="18.75" customHeight="1">
      <c r="A226" s="33" t="s">
        <v>322</v>
      </c>
      <c r="B226" s="41" t="s">
        <v>212</v>
      </c>
      <c r="C226" s="20">
        <v>150239.87</v>
      </c>
      <c r="D226" s="20">
        <v>150239.87</v>
      </c>
      <c r="E226" s="22">
        <f t="shared" si="14"/>
        <v>100</v>
      </c>
    </row>
    <row r="227" spans="1:5" ht="15.75" customHeight="1">
      <c r="A227" s="46"/>
      <c r="B227" s="64" t="s">
        <v>61</v>
      </c>
      <c r="C227" s="16">
        <f>C66+C95+C108+C135+C205+C211+C220</f>
        <v>194784022.79000002</v>
      </c>
      <c r="D227" s="16">
        <f>D66+D95+D108+D135+D205+D211+D220</f>
        <v>190645350.85000005</v>
      </c>
      <c r="E227" s="65">
        <f t="shared" si="14"/>
        <v>97.87525081332676</v>
      </c>
    </row>
    <row r="228" ht="0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2023-10-03T05:55:08Z</cp:lastPrinted>
  <dcterms:created xsi:type="dcterms:W3CDTF">1996-10-08T23:32:33Z</dcterms:created>
  <dcterms:modified xsi:type="dcterms:W3CDTF">2023-11-16T08:03:37Z</dcterms:modified>
  <cp:category/>
  <cp:version/>
  <cp:contentType/>
  <cp:contentStatus/>
</cp:coreProperties>
</file>